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PARA LA WEB 2018-JUNIO\modificado 17-7-18\"/>
    </mc:Choice>
  </mc:AlternateContent>
  <bookViews>
    <workbookView xWindow="0" yWindow="0" windowWidth="20490" windowHeight="7755" tabRatio="634" firstSheet="1" activeTab="1"/>
  </bookViews>
  <sheets>
    <sheet name="HOJ" sheetId="2" state="hidden" r:id="rId1"/>
    <sheet name="CALLAO AL 28-06" sheetId="4" r:id="rId2"/>
    <sheet name="VENTANILLAal 28-06" sheetId="1" r:id="rId3"/>
    <sheet name="CONSOLIDADO REGIONALal 28 06" sheetId="5" r:id="rId4"/>
    <sheet name="Gráfico1" sheetId="3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J52" i="5" l="1"/>
  <c r="K53" i="5"/>
  <c r="L53" i="5"/>
  <c r="M53" i="5"/>
  <c r="N53" i="5"/>
  <c r="K52" i="5"/>
  <c r="L52" i="5"/>
  <c r="M52" i="5"/>
  <c r="N52" i="5"/>
  <c r="Q51" i="5"/>
  <c r="P51" i="5"/>
  <c r="O51" i="5"/>
  <c r="Q50" i="5"/>
  <c r="P50" i="5"/>
  <c r="O50" i="5"/>
  <c r="Q49" i="5"/>
  <c r="P49" i="5"/>
  <c r="O49" i="5"/>
  <c r="Q48" i="5"/>
  <c r="P48" i="5"/>
  <c r="O48" i="5"/>
  <c r="Q47" i="5"/>
  <c r="P47" i="5"/>
  <c r="O47" i="5"/>
  <c r="Q46" i="5"/>
  <c r="P46" i="5"/>
  <c r="O46" i="5"/>
  <c r="Q45" i="5"/>
  <c r="P45" i="5"/>
  <c r="O45" i="5"/>
  <c r="K28" i="5"/>
  <c r="P28" i="5" s="1"/>
  <c r="L28" i="5"/>
  <c r="M28" i="5"/>
  <c r="N28" i="5"/>
  <c r="J28" i="5"/>
  <c r="Q27" i="5"/>
  <c r="P27" i="5"/>
  <c r="O27" i="5"/>
  <c r="K18" i="5"/>
  <c r="L18" i="5"/>
  <c r="M18" i="5"/>
  <c r="N18" i="5"/>
  <c r="J18" i="5"/>
  <c r="Q17" i="5"/>
  <c r="P17" i="5"/>
  <c r="O17" i="5"/>
  <c r="Q52" i="5"/>
  <c r="Q44" i="5"/>
  <c r="P44" i="5"/>
  <c r="O44" i="5"/>
  <c r="Q43" i="5"/>
  <c r="P43" i="5"/>
  <c r="O43" i="5"/>
  <c r="Q42" i="5"/>
  <c r="P42" i="5"/>
  <c r="O42" i="5"/>
  <c r="Q41" i="5"/>
  <c r="P41" i="5"/>
  <c r="O41" i="5"/>
  <c r="Q40" i="5"/>
  <c r="P40" i="5"/>
  <c r="O40" i="5"/>
  <c r="Q39" i="5"/>
  <c r="P39" i="5"/>
  <c r="O39" i="5"/>
  <c r="Q38" i="5"/>
  <c r="P38" i="5"/>
  <c r="O38" i="5"/>
  <c r="Q37" i="5"/>
  <c r="P37" i="5"/>
  <c r="O37" i="5"/>
  <c r="Q36" i="5"/>
  <c r="P36" i="5"/>
  <c r="O36" i="5"/>
  <c r="Q35" i="5"/>
  <c r="P35" i="5"/>
  <c r="O35" i="5"/>
  <c r="Q34" i="5"/>
  <c r="P34" i="5"/>
  <c r="O34" i="5"/>
  <c r="Q33" i="5"/>
  <c r="P33" i="5"/>
  <c r="O33" i="5"/>
  <c r="Q32" i="5"/>
  <c r="P32" i="5"/>
  <c r="O32" i="5"/>
  <c r="Q31" i="5"/>
  <c r="P31" i="5"/>
  <c r="O31" i="5"/>
  <c r="Q30" i="5"/>
  <c r="P30" i="5"/>
  <c r="O30" i="5"/>
  <c r="Q29" i="5"/>
  <c r="P29" i="5"/>
  <c r="O29" i="5"/>
  <c r="Q26" i="5"/>
  <c r="P26" i="5"/>
  <c r="O26" i="5"/>
  <c r="Q25" i="5"/>
  <c r="P25" i="5"/>
  <c r="O25" i="5"/>
  <c r="Q24" i="5"/>
  <c r="P24" i="5"/>
  <c r="O24" i="5"/>
  <c r="Q23" i="5"/>
  <c r="P23" i="5"/>
  <c r="O23" i="5"/>
  <c r="Q22" i="5"/>
  <c r="P22" i="5"/>
  <c r="O22" i="5"/>
  <c r="Q21" i="5"/>
  <c r="P21" i="5"/>
  <c r="O21" i="5"/>
  <c r="Q20" i="5"/>
  <c r="P20" i="5"/>
  <c r="O20" i="5"/>
  <c r="Q19" i="5"/>
  <c r="P19" i="5"/>
  <c r="O19" i="5"/>
  <c r="Q16" i="5"/>
  <c r="P16" i="5"/>
  <c r="O16" i="5"/>
  <c r="Q15" i="5"/>
  <c r="P15" i="5"/>
  <c r="O15" i="5"/>
  <c r="Q14" i="5"/>
  <c r="P14" i="5"/>
  <c r="O14" i="5"/>
  <c r="Q13" i="5"/>
  <c r="P13" i="5"/>
  <c r="O13" i="5"/>
  <c r="Q12" i="5"/>
  <c r="P12" i="5"/>
  <c r="O12" i="5"/>
  <c r="Q11" i="5"/>
  <c r="P11" i="5"/>
  <c r="O11" i="5"/>
  <c r="O53" i="5" l="1"/>
  <c r="P53" i="5"/>
  <c r="Q53" i="5"/>
  <c r="Q18" i="5"/>
  <c r="O52" i="5"/>
  <c r="P52" i="5"/>
  <c r="O28" i="5"/>
  <c r="P18" i="5"/>
  <c r="O18" i="5"/>
  <c r="Q28" i="5"/>
  <c r="K44" i="4"/>
  <c r="J44" i="4"/>
  <c r="I44" i="4"/>
  <c r="H44" i="4"/>
  <c r="G44" i="4"/>
  <c r="K43" i="4"/>
  <c r="J43" i="4"/>
  <c r="I43" i="4"/>
  <c r="H43" i="4"/>
  <c r="G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K26" i="4"/>
  <c r="J26" i="4"/>
  <c r="I26" i="4"/>
  <c r="H26" i="4"/>
  <c r="G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K17" i="4"/>
  <c r="J17" i="4"/>
  <c r="I17" i="4"/>
  <c r="H17" i="4"/>
  <c r="G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43" i="4" l="1"/>
  <c r="M26" i="4"/>
  <c r="N17" i="4"/>
  <c r="N26" i="4"/>
  <c r="L17" i="4"/>
  <c r="L43" i="4"/>
  <c r="M17" i="4"/>
  <c r="M43" i="4"/>
  <c r="L26" i="4"/>
  <c r="L44" i="4"/>
  <c r="M44" i="4"/>
  <c r="N44" i="4"/>
  <c r="K34" i="2"/>
  <c r="J34" i="2"/>
  <c r="I34" i="2"/>
  <c r="H34" i="2"/>
  <c r="G34" i="2"/>
  <c r="N33" i="2"/>
  <c r="M33" i="2"/>
  <c r="L33" i="2"/>
  <c r="N32" i="2"/>
  <c r="M32" i="2"/>
  <c r="L32" i="2"/>
  <c r="N31" i="2"/>
  <c r="M31" i="2"/>
  <c r="L31" i="2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N5" i="2"/>
  <c r="M5" i="2"/>
  <c r="L5" i="2"/>
  <c r="N4" i="2"/>
  <c r="M4" i="2"/>
  <c r="L4" i="2"/>
  <c r="L34" i="2" l="1"/>
  <c r="M34" i="2"/>
  <c r="N34" i="2"/>
  <c r="H9" i="1"/>
  <c r="L18" i="1" l="1"/>
  <c r="K18" i="1"/>
  <c r="J18" i="1"/>
  <c r="M18" i="1" s="1"/>
  <c r="I18" i="1"/>
  <c r="H18" i="1"/>
  <c r="O17" i="1"/>
  <c r="N17" i="1"/>
  <c r="M17" i="1"/>
  <c r="O16" i="1"/>
  <c r="N16" i="1"/>
  <c r="M16" i="1"/>
  <c r="H14" i="1"/>
  <c r="O15" i="1"/>
  <c r="N15" i="1"/>
  <c r="M15" i="1"/>
  <c r="L9" i="1"/>
  <c r="K9" i="1"/>
  <c r="J9" i="1"/>
  <c r="I9" i="1"/>
  <c r="O8" i="1"/>
  <c r="N8" i="1"/>
  <c r="M8" i="1"/>
  <c r="O7" i="1"/>
  <c r="N7" i="1"/>
  <c r="M7" i="1"/>
  <c r="L14" i="1"/>
  <c r="L19" i="1" s="1"/>
  <c r="K14" i="1"/>
  <c r="J14" i="1"/>
  <c r="I14" i="1"/>
  <c r="O12" i="1"/>
  <c r="N12" i="1"/>
  <c r="O11" i="1"/>
  <c r="N11" i="1"/>
  <c r="O10" i="1"/>
  <c r="N10" i="1"/>
  <c r="O13" i="1"/>
  <c r="N13" i="1"/>
  <c r="M13" i="1"/>
  <c r="M12" i="1"/>
  <c r="M11" i="1"/>
  <c r="M10" i="1"/>
  <c r="L21" i="1" l="1"/>
  <c r="N18" i="1"/>
  <c r="O18" i="1"/>
  <c r="J19" i="1"/>
  <c r="H19" i="1"/>
  <c r="H21" i="1" s="1"/>
  <c r="J21" i="1"/>
  <c r="K19" i="1"/>
  <c r="K21" i="1" s="1"/>
  <c r="O14" i="1"/>
  <c r="I19" i="1"/>
  <c r="N14" i="1"/>
  <c r="M14" i="1"/>
  <c r="O9" i="1"/>
  <c r="M9" i="1"/>
  <c r="N9" i="1"/>
  <c r="Q14" i="1"/>
  <c r="S14" i="1" s="1"/>
  <c r="I21" i="1" l="1"/>
  <c r="N19" i="1"/>
  <c r="M19" i="1"/>
  <c r="O19" i="1"/>
  <c r="M21" i="1" l="1"/>
  <c r="O21" i="1"/>
  <c r="N21" i="1"/>
  <c r="J53" i="5" l="1"/>
</calcChain>
</file>

<file path=xl/sharedStrings.xml><?xml version="1.0" encoding="utf-8"?>
<sst xmlns="http://schemas.openxmlformats.org/spreadsheetml/2006/main" count="700" uniqueCount="118">
  <si>
    <t>UNIDAD EJECUTORA</t>
  </si>
  <si>
    <t>SIAF</t>
  </si>
  <si>
    <t>% COMPROMISO ANUAL SIAF/PIM</t>
  </si>
  <si>
    <t>PIA</t>
  </si>
  <si>
    <t>GENÉRICA DE GASTO</t>
  </si>
  <si>
    <t>ESPECÍFICA DE GASTO</t>
  </si>
  <si>
    <t xml:space="preserve">PIM                  </t>
  </si>
  <si>
    <t>Análisis:</t>
  </si>
  <si>
    <t>% CERTIFICACIÓN SIAF/PIM</t>
  </si>
  <si>
    <t>EJECUCIÓN</t>
  </si>
  <si>
    <t xml:space="preserve">CERTIFICACIÓN </t>
  </si>
  <si>
    <t xml:space="preserve">COMPROMISO ANUAL </t>
  </si>
  <si>
    <t>% EJECUCIÓN</t>
  </si>
  <si>
    <t>ACTIVIDAD</t>
  </si>
  <si>
    <t>FUENTE DE FINANCIAMIENTO</t>
  </si>
  <si>
    <t>AMBITO FAMILIAR RO</t>
  </si>
  <si>
    <t>AMBITO EDUCATIVO RO</t>
  </si>
  <si>
    <t>2.3 ROAMB FAM</t>
  </si>
  <si>
    <t>CALLAO</t>
  </si>
  <si>
    <t>VENTANILLA</t>
  </si>
  <si>
    <t>REPORTE DE EJECUCIÓN PRESUPUESTAL DEL PP PTCD 0051 (ámbito educativo y familiar): POR GENÉRICA DE GASTO 2.3 Y 2.6, ESPECÍFICA DE GASTO Y POR TODA FUENTE DE FINACIAMIENTO (año 2018)</t>
  </si>
  <si>
    <t>Fuente: REPORTE SIAF 2018</t>
  </si>
  <si>
    <t>302 EDUCACION VENTANILLA</t>
  </si>
  <si>
    <t>4 DONACIONES Y TRANSFERENCIAS</t>
  </si>
  <si>
    <t>5005230 PREVENCION DEL CONSUMO DE DROGAS EN EL AMBITO EDUCATIVO</t>
  </si>
  <si>
    <t>23 BIENES Y SERVICIOS</t>
  </si>
  <si>
    <t>23.19.12 Material Didactico</t>
  </si>
  <si>
    <t>23.1.11.11 Para edificios y estructuras</t>
  </si>
  <si>
    <t>23.22.44 Servicio de Impresiones</t>
  </si>
  <si>
    <t>23.27.11.99 Servicios Diversos</t>
  </si>
  <si>
    <t>TOTAL FUENTE 4</t>
  </si>
  <si>
    <t>302 EDUCACION VENTANILA</t>
  </si>
  <si>
    <t>5005229 PREVENCION CONSUMO DE DROGAS  EN EL AMBITO FAMILIAR</t>
  </si>
  <si>
    <t>1 RECURSOS ORDINARIOS</t>
  </si>
  <si>
    <t>23.15.12 Papeleria ,utiles</t>
  </si>
  <si>
    <t>50052230PREVENCION CONSUMO DE DROGAS  EN EL AMBITO EDUCATIVO</t>
  </si>
  <si>
    <t>26 ADQUISICION DE ACTIVOS NO FINANCIEROS</t>
  </si>
  <si>
    <t>26.32.21 Maquinas y Equipos</t>
  </si>
  <si>
    <t>26.32.31 Equipos computacionales y perifericos</t>
  </si>
  <si>
    <t>TOTAL FUENTE 1</t>
  </si>
  <si>
    <t>SUB TOTAL FUENTE 4</t>
  </si>
  <si>
    <t>TOTAL POR TODA FUENTE FINANCIAMIENTO</t>
  </si>
  <si>
    <t>26.32.33 Equipos de telecomunicaciones</t>
  </si>
  <si>
    <t>300</t>
  </si>
  <si>
    <t>5005229</t>
  </si>
  <si>
    <t>1</t>
  </si>
  <si>
    <t>23 1 5 1 2</t>
  </si>
  <si>
    <t>23 1 9 1 2</t>
  </si>
  <si>
    <t>23 2 1 299</t>
  </si>
  <si>
    <t>23 2 2 4 4</t>
  </si>
  <si>
    <t>23 2 7 3 2</t>
  </si>
  <si>
    <t>23 2 71199</t>
  </si>
  <si>
    <t>5005230</t>
  </si>
  <si>
    <t>23 2 4 1 5</t>
  </si>
  <si>
    <t>23 2 7 299</t>
  </si>
  <si>
    <t>23 2 8 1 1</t>
  </si>
  <si>
    <t>23 2 8 1 2</t>
  </si>
  <si>
    <t>4</t>
  </si>
  <si>
    <t>23 1 1 1 1</t>
  </si>
  <si>
    <t>23 1 5 1 1</t>
  </si>
  <si>
    <t>23 1 5 3 1</t>
  </si>
  <si>
    <t>23 111 1 1</t>
  </si>
  <si>
    <t>26 3 2 1 1</t>
  </si>
  <si>
    <t>26 3 2 1 2</t>
  </si>
  <si>
    <t>26 3 2 2 1</t>
  </si>
  <si>
    <t>26 3 2 2 2</t>
  </si>
  <si>
    <t>26 3 2 3 1</t>
  </si>
  <si>
    <t>26 3 2 3 3</t>
  </si>
  <si>
    <t>TOTAL</t>
  </si>
  <si>
    <t>UGEL - VENTANILLA</t>
  </si>
  <si>
    <t>AL 28 /06/18</t>
  </si>
  <si>
    <t xml:space="preserve">TOTAL 23  AMBITO FAM RO </t>
  </si>
  <si>
    <t>TOTAL 23 AMBITO ERDUCATIVO RO</t>
  </si>
  <si>
    <t xml:space="preserve">TOTAL 23 Y 26 AMBITO EDUCATIVO DY T </t>
  </si>
  <si>
    <t>Fuente: REPORTE SIAF 2018 AL 28 06 18</t>
  </si>
  <si>
    <t>Callao - DREC</t>
  </si>
  <si>
    <t>PAPELERIA EN GRAL UTILES Y MATERIALES DE OFICINA</t>
  </si>
  <si>
    <t>MATERIAL DIDACTICO,ACCSESORIOS Y UTILES DE ENSEÑANZA</t>
  </si>
  <si>
    <t>OTROS GASTOS</t>
  </si>
  <si>
    <t>SERVICIO DE IMPRESIONES ENCUADERNACION Y EMPASTADO</t>
  </si>
  <si>
    <t>RELAIZADO POR PERSONAS NATURALES</t>
  </si>
  <si>
    <t>SERVICIOS DIVERSOS</t>
  </si>
  <si>
    <t>DE MAQUINAS Y EQUIPO</t>
  </si>
  <si>
    <t>OTROS SERVICIOS SIMILARES</t>
  </si>
  <si>
    <t>CONTRATO ADMINISTRATIVO DE SERVICIOS</t>
  </si>
  <si>
    <t>CONTRIBUCIONES A ESSALUD DE LOS CAS</t>
  </si>
  <si>
    <t>NOMBRE DE LA ESPECIFICA</t>
  </si>
  <si>
    <t>ALIMENTOS Y BEBIDAS PARA CONSUMO HUMANO</t>
  </si>
  <si>
    <t>REPUESTOS Y ACCSESORIOS</t>
  </si>
  <si>
    <t xml:space="preserve">ASEO LIMPIEZA Y TOCADOR </t>
  </si>
  <si>
    <t>PARA EDIFICIOS Y ESTRUCTURAS</t>
  </si>
  <si>
    <t>MAQUINAS Y EQUIPO</t>
  </si>
  <si>
    <t>MOBILIARIO</t>
  </si>
  <si>
    <t>MAQUINAS Y EQUIPO PARA IIEE</t>
  </si>
  <si>
    <t>MOBILIARIO PARA IIEE</t>
  </si>
  <si>
    <t>EQUIPOS COMPUTACIONALES Y PERIFERICOS</t>
  </si>
  <si>
    <t>EQUIPOS DE TELECOMUNICACIONES</t>
  </si>
  <si>
    <t>CONSOLIDADO REGIONAL</t>
  </si>
  <si>
    <t>AMB FAMILIAR</t>
  </si>
  <si>
    <t>AMBITO EDUC</t>
  </si>
  <si>
    <t>RO</t>
  </si>
  <si>
    <t>DYT</t>
  </si>
  <si>
    <t>VENTAN</t>
  </si>
  <si>
    <t>TOTAL 23  AMBITO FAM RO  CALLAO Y VENTANILLA</t>
  </si>
  <si>
    <t>TOTAL 23 AMBITO ERDUCATIVO RO CALLAO Y VENTANILLA</t>
  </si>
  <si>
    <t>DE MAQUINARIAS Y EQUIPO</t>
  </si>
  <si>
    <t>TOTAL 23 Y 26 AMBITO EDUCATIVO DY T  CALLAO Y VENTANILLA</t>
  </si>
  <si>
    <r>
      <t xml:space="preserve">En las especificas de gasto 2.3  por la fuente de financiamiento de </t>
    </r>
    <r>
      <rPr>
        <b/>
        <sz val="11"/>
        <color rgb="FF0070C0"/>
        <rFont val="Calibri"/>
        <family val="2"/>
        <scheme val="minor"/>
      </rPr>
      <t>recursos ordinarios</t>
    </r>
    <r>
      <rPr>
        <sz val="11"/>
        <color theme="1"/>
        <rFont val="Calibri"/>
        <family val="2"/>
        <scheme val="minor"/>
      </rPr>
      <t xml:space="preserve">  presenta una ejecucion  de S/385,257.44 que representa una ejecucion del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43.35</t>
    </r>
    <r>
      <rPr>
        <sz val="12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de ejecucion en el </t>
    </r>
    <r>
      <rPr>
        <b/>
        <sz val="11"/>
        <color theme="4" tint="-0.249977111117893"/>
        <rFont val="Calibri"/>
        <family val="2"/>
        <scheme val="minor"/>
      </rPr>
      <t>ambito educativo</t>
    </r>
    <r>
      <rPr>
        <sz val="11"/>
        <color theme="1"/>
        <rFont val="Calibri"/>
        <family val="2"/>
        <scheme val="minor"/>
      </rPr>
      <t xml:space="preserve">  por concepto de adquisicion de utiles y materiales de oficina , servicio de impresion de materiales  de difusion lbretas afiches entre otros , servicio de reparacion y mantenimiento de impresoras y fotocopiadoras ,servicios de grabacion de material de difusion ,servicios de refrigerios y break ,pago de etr por la modalidad de cas y contribuciones a essalud de cas y pago de un facilitador por la modalidad de terceros .</t>
    </r>
  </si>
  <si>
    <r>
      <t xml:space="preserve">En las especificas de gasto 2.3  por la fuente de financiamiento de </t>
    </r>
    <r>
      <rPr>
        <b/>
        <sz val="11"/>
        <color rgb="FFC00000"/>
        <rFont val="Calibri"/>
        <family val="2"/>
        <scheme val="minor"/>
      </rPr>
      <t>recursos ordinarios</t>
    </r>
    <r>
      <rPr>
        <sz val="11"/>
        <color rgb="FFC0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presenta una ejecucion  de S/75,889.97 que representa una ejecucion del 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38.23%</t>
    </r>
    <r>
      <rPr>
        <sz val="11"/>
        <color theme="1"/>
        <rFont val="Calibri"/>
        <family val="2"/>
        <scheme val="minor"/>
      </rPr>
      <t xml:space="preserve">  en el </t>
    </r>
    <r>
      <rPr>
        <b/>
        <sz val="11"/>
        <color rgb="FFC00000"/>
        <rFont val="Calibri"/>
        <family val="2"/>
        <scheme val="minor"/>
      </rPr>
      <t xml:space="preserve">ambito familiar 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por concepto de adquisicion de utiles y materiales de oficina,material didactico,servicio de impresiones de material de difusion ,servicio de atrencion de break para las aplicaciones de familias fuertes y servicios de fotocopiado y grabacion de estuches con dvds para los docentes facilitadores . </t>
    </r>
  </si>
  <si>
    <r>
      <t xml:space="preserve">En las especificas de gasto 2.3 Y  2.6  por la fuente de financiamiento de </t>
    </r>
    <r>
      <rPr>
        <b/>
        <sz val="11"/>
        <color rgb="FFC00000"/>
        <rFont val="Calibri"/>
        <family val="2"/>
        <scheme val="minor"/>
      </rPr>
      <t>Donaciones y transferencias</t>
    </r>
    <r>
      <rPr>
        <sz val="11"/>
        <color theme="1"/>
        <rFont val="Calibri"/>
        <family val="2"/>
        <scheme val="minor"/>
      </rPr>
      <t xml:space="preserve"> presenta una ejecucion  de S/236,196.46 que representa una ejecucion del  </t>
    </r>
    <r>
      <rPr>
        <b/>
        <sz val="12"/>
        <color theme="1"/>
        <rFont val="Calibri"/>
        <family val="2"/>
        <scheme val="minor"/>
      </rPr>
      <t>21.49 %</t>
    </r>
    <r>
      <rPr>
        <sz val="11"/>
        <color theme="1"/>
        <rFont val="Calibri"/>
        <family val="2"/>
        <scheme val="minor"/>
      </rPr>
      <t xml:space="preserve"> de ejecucion en el </t>
    </r>
    <r>
      <rPr>
        <b/>
        <sz val="11"/>
        <color theme="4" tint="-0.249977111117893"/>
        <rFont val="Calibri"/>
        <family val="2"/>
        <scheme val="minor"/>
      </rPr>
      <t>ambito educativo</t>
    </r>
    <r>
      <rPr>
        <sz val="11"/>
        <color theme="1"/>
        <rFont val="Calibri"/>
        <family val="2"/>
        <scheme val="minor"/>
      </rPr>
      <t xml:space="preserve">  por concepto de adquisicion de utiles y materiales de oficina  servicio de impresion de material de difusion, ,servicios de grabacion y confeccion  de materiales de difusion ,servicios de refrigerios y break ,asi mismo como la adquisicion de equuipos computacxionales y  maquina y equipo.</t>
    </r>
  </si>
  <si>
    <t>Consolidadado  CALLAO -  VENTANILLA</t>
  </si>
  <si>
    <r>
      <t xml:space="preserve">En las especificas de gasto 2.3  por la fuente de financiamiento de </t>
    </r>
    <r>
      <rPr>
        <b/>
        <sz val="11"/>
        <color rgb="FFC00000"/>
        <rFont val="Calibri"/>
        <family val="2"/>
        <scheme val="minor"/>
      </rPr>
      <t>recursos ordinarios</t>
    </r>
    <r>
      <rPr>
        <sz val="11"/>
        <color rgb="FFC0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presenta una ejecucion  de S/77,389.97 que representa una ejecucion del 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38.69%</t>
    </r>
    <r>
      <rPr>
        <sz val="11"/>
        <color theme="1"/>
        <rFont val="Calibri"/>
        <family val="2"/>
        <scheme val="minor"/>
      </rPr>
      <t xml:space="preserve">  en el </t>
    </r>
    <r>
      <rPr>
        <b/>
        <sz val="11"/>
        <color rgb="FFC00000"/>
        <rFont val="Calibri"/>
        <family val="2"/>
        <scheme val="minor"/>
      </rPr>
      <t xml:space="preserve">ambito familiar 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por concepto de adquisicion de utiles y materiales de oficina,material didactico,servicio de impresiones de material de difusion ,servicio de atrencion de break para las aplicaciones de familias fuertes y servicios de fotocopiado y grabacion de estuches con dvds para los docentes facilitadores . </t>
    </r>
  </si>
  <si>
    <r>
      <t xml:space="preserve">En las especificas de gasto 2.3  por la fuente de financiamiento de </t>
    </r>
    <r>
      <rPr>
        <b/>
        <sz val="11"/>
        <color rgb="FF0070C0"/>
        <rFont val="Calibri"/>
        <family val="2"/>
        <scheme val="minor"/>
      </rPr>
      <t>recursos ordinarios</t>
    </r>
    <r>
      <rPr>
        <sz val="11"/>
        <color theme="1"/>
        <rFont val="Calibri"/>
        <family val="2"/>
        <scheme val="minor"/>
      </rPr>
      <t xml:space="preserve">  presenta una ejecucion  de S/387,257.22 que representa una ejecucion del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43.48</t>
    </r>
    <r>
      <rPr>
        <sz val="12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de ejecucion en el </t>
    </r>
    <r>
      <rPr>
        <b/>
        <sz val="11"/>
        <color theme="4" tint="-0.249977111117893"/>
        <rFont val="Calibri"/>
        <family val="2"/>
        <scheme val="minor"/>
      </rPr>
      <t>ambito educativo</t>
    </r>
    <r>
      <rPr>
        <sz val="11"/>
        <color theme="1"/>
        <rFont val="Calibri"/>
        <family val="2"/>
        <scheme val="minor"/>
      </rPr>
      <t xml:space="preserve">  por concepto de adquisicion de utiles y materiales de oficina , servicio de impresion de materiales  de difusion lbretas afiches entre otros , servicio de reparacion y mantenimiento de impresoras y fotocopiadoras ,servicios de grabacion de material de difusion ,servicios de refrigerios y break ,pago de etr por la modalidad de cas y contribuciones a essalud de cas y pago de un facilitador por la modalidad de terceros .</t>
    </r>
  </si>
  <si>
    <r>
      <t xml:space="preserve">En las especificas de gasto 2.3 Y  2.6  por la fuente de financiamiento de </t>
    </r>
    <r>
      <rPr>
        <b/>
        <sz val="11"/>
        <color rgb="FFC00000"/>
        <rFont val="Calibri"/>
        <family val="2"/>
        <scheme val="minor"/>
      </rPr>
      <t>Donaciones y transferencias</t>
    </r>
    <r>
      <rPr>
        <sz val="11"/>
        <color theme="1"/>
        <rFont val="Calibri"/>
        <family val="2"/>
        <scheme val="minor"/>
      </rPr>
      <t xml:space="preserve"> presenta una ejecucion  de S/495,643.06 que representa una ejecucion del  </t>
    </r>
    <r>
      <rPr>
        <b/>
        <sz val="12"/>
        <rFont val="Calibri"/>
        <family val="2"/>
        <scheme val="minor"/>
      </rPr>
      <t>31.36</t>
    </r>
    <r>
      <rPr>
        <b/>
        <sz val="12"/>
        <color theme="1"/>
        <rFont val="Calibri"/>
        <family val="2"/>
        <scheme val="minor"/>
      </rPr>
      <t xml:space="preserve"> %</t>
    </r>
    <r>
      <rPr>
        <sz val="11"/>
        <color theme="1"/>
        <rFont val="Calibri"/>
        <family val="2"/>
        <scheme val="minor"/>
      </rPr>
      <t xml:space="preserve"> de ejecucion en el </t>
    </r>
    <r>
      <rPr>
        <sz val="11"/>
        <color theme="4" tint="-0.249977111117893"/>
        <rFont val="Calibri"/>
        <family val="2"/>
        <scheme val="minor"/>
      </rPr>
      <t>a</t>
    </r>
    <r>
      <rPr>
        <b/>
        <sz val="11"/>
        <color theme="4" tint="-0.249977111117893"/>
        <rFont val="Calibri"/>
        <family val="2"/>
        <scheme val="minor"/>
      </rPr>
      <t>mbito educativo</t>
    </r>
    <r>
      <rPr>
        <sz val="11"/>
        <color theme="1"/>
        <rFont val="Calibri"/>
        <family val="2"/>
        <scheme val="minor"/>
      </rPr>
      <t xml:space="preserve">  por concepto de adquisicion de utiles y materiales de oficina  servicio de impresion de material de difusion, ,servicios de grabacion y confeccion  de materiales de difusion ,servicios de refrigerios y break ,asi mismo como la adquisicion de equuipos computacxionales y  maquina y equipo.</t>
    </r>
  </si>
  <si>
    <t>Fuente: REPORTE SIAF 2018 - al 28-06-18</t>
  </si>
  <si>
    <r>
      <t xml:space="preserve">En las especificas de gasto 2.3  por la fuente de financiamiento de </t>
    </r>
    <r>
      <rPr>
        <b/>
        <sz val="11"/>
        <color rgb="FFC00000"/>
        <rFont val="Calibri"/>
        <family val="2"/>
        <scheme val="minor"/>
      </rPr>
      <t>recursos ordinarios</t>
    </r>
    <r>
      <rPr>
        <sz val="11"/>
        <color rgb="FFC0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presenta una ejecucion  de S/1,500 que representa una ejecucion del  </t>
    </r>
    <r>
      <rPr>
        <b/>
        <sz val="12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 en el </t>
    </r>
    <r>
      <rPr>
        <b/>
        <sz val="11"/>
        <color rgb="FFC00000"/>
        <rFont val="Calibri"/>
        <family val="2"/>
        <scheme val="minor"/>
      </rPr>
      <t xml:space="preserve">ambito familiar 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por concepto de adquisicion de utiles y materiales de oficina  </t>
    </r>
  </si>
  <si>
    <r>
      <t xml:space="preserve">En las especificas de gasto 2.3  por la fuente de financiamiento de </t>
    </r>
    <r>
      <rPr>
        <b/>
        <sz val="11"/>
        <color rgb="FF0070C0"/>
        <rFont val="Calibri"/>
        <family val="2"/>
        <scheme val="minor"/>
      </rPr>
      <t>recursos ordinarios</t>
    </r>
    <r>
      <rPr>
        <sz val="11"/>
        <color theme="1"/>
        <rFont val="Calibri"/>
        <family val="2"/>
        <scheme val="minor"/>
      </rPr>
      <t xml:space="preserve">  presenta una ejecucion  de S/1999.78 que representa una ejecucion del  </t>
    </r>
    <r>
      <rPr>
        <b/>
        <sz val="12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de ejecucion en el </t>
    </r>
    <r>
      <rPr>
        <b/>
        <sz val="11"/>
        <color theme="4" tint="-0.249977111117893"/>
        <rFont val="Calibri"/>
        <family val="2"/>
        <scheme val="minor"/>
      </rPr>
      <t>ambito educativo</t>
    </r>
    <r>
      <rPr>
        <sz val="11"/>
        <color theme="1"/>
        <rFont val="Calibri"/>
        <family val="2"/>
        <scheme val="minor"/>
      </rPr>
      <t xml:space="preserve">  por concepto de adquisicion de utiles y materiales de oficina  </t>
    </r>
  </si>
  <si>
    <r>
      <t xml:space="preserve">En las especificas de gasto 2.6  por la fuente de financiamiento de </t>
    </r>
    <r>
      <rPr>
        <b/>
        <sz val="11"/>
        <color rgb="FFC00000"/>
        <rFont val="Calibri"/>
        <family val="2"/>
        <scheme val="minor"/>
      </rPr>
      <t>Donaciones y transferencias</t>
    </r>
    <r>
      <rPr>
        <sz val="11"/>
        <color theme="1"/>
        <rFont val="Calibri"/>
        <family val="2"/>
        <scheme val="minor"/>
      </rPr>
      <t xml:space="preserve"> presenta una ejecucion  de S/262,946.38 que representa una ejecucion del  </t>
    </r>
    <r>
      <rPr>
        <b/>
        <sz val="12"/>
        <color theme="1"/>
        <rFont val="Calibri"/>
        <family val="2"/>
        <scheme val="minor"/>
      </rPr>
      <t>54.20 %</t>
    </r>
    <r>
      <rPr>
        <sz val="11"/>
        <color theme="1"/>
        <rFont val="Calibri"/>
        <family val="2"/>
        <scheme val="minor"/>
      </rPr>
      <t xml:space="preserve"> de ejecucion en el </t>
    </r>
    <r>
      <rPr>
        <b/>
        <sz val="11"/>
        <color theme="4" tint="-0.249977111117893"/>
        <rFont val="Calibri"/>
        <family val="2"/>
        <scheme val="minor"/>
      </rPr>
      <t>ambito educativo</t>
    </r>
    <r>
      <rPr>
        <sz val="11"/>
        <color theme="1"/>
        <rFont val="Calibri"/>
        <family val="2"/>
        <scheme val="minor"/>
      </rPr>
      <t xml:space="preserve">  por concepto de adquisicion de utiles y materiales de oficina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</si>
</sst>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A"/>
      <name val="Arial"/>
      <family val="2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1"/>
      <color rgb="FF00000A"/>
      <name val="Arial"/>
      <family val="2"/>
    </font>
    <font>
      <sz val="10"/>
      <color rgb="FF00000A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FDEC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5D7B9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DBFFC9"/>
        <bgColor indexed="64"/>
      </patternFill>
    </fill>
    <fill>
      <patternFill patternType="solid">
        <fgColor rgb="FFF1E2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DFCAB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5F4FB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8F2E2"/>
        <bgColor indexed="64"/>
      </patternFill>
    </fill>
    <fill>
      <patternFill patternType="solid">
        <fgColor rgb="FFE6D6C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/>
  </cellStyleXfs>
  <cellXfs count="281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/>
    <xf numFmtId="10" fontId="0" fillId="3" borderId="1" xfId="1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/>
    <xf numFmtId="10" fontId="0" fillId="4" borderId="1" xfId="1" applyNumberFormat="1" applyFont="1" applyFill="1" applyBorder="1"/>
    <xf numFmtId="4" fontId="2" fillId="12" borderId="1" xfId="0" applyNumberFormat="1" applyFont="1" applyFill="1" applyBorder="1" applyAlignment="1">
      <alignment horizontal="center" vertical="center" textRotation="90" wrapText="1"/>
    </xf>
    <xf numFmtId="4" fontId="2" fillId="4" borderId="1" xfId="0" applyNumberFormat="1" applyFont="1" applyFill="1" applyBorder="1" applyAlignment="1">
      <alignment horizontal="center" vertical="center" textRotation="90" wrapText="1"/>
    </xf>
    <xf numFmtId="4" fontId="2" fillId="13" borderId="1" xfId="0" applyNumberFormat="1" applyFont="1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2" fillId="14" borderId="1" xfId="0" applyFont="1" applyFill="1" applyBorder="1" applyAlignment="1">
      <alignment horizontal="center" vertical="center" textRotation="90" wrapText="1"/>
    </xf>
    <xf numFmtId="4" fontId="2" fillId="15" borderId="1" xfId="0" applyNumberFormat="1" applyFont="1" applyFill="1" applyBorder="1" applyAlignment="1">
      <alignment horizontal="center" vertical="center" textRotation="90" wrapText="1"/>
    </xf>
    <xf numFmtId="0" fontId="0" fillId="0" borderId="0" xfId="0"/>
    <xf numFmtId="0" fontId="0" fillId="2" borderId="0" xfId="0" applyFill="1"/>
    <xf numFmtId="0" fontId="1" fillId="2" borderId="0" xfId="0" applyFont="1" applyFill="1"/>
    <xf numFmtId="164" fontId="1" fillId="16" borderId="1" xfId="0" applyNumberFormat="1" applyFont="1" applyFill="1" applyBorder="1"/>
    <xf numFmtId="0" fontId="1" fillId="16" borderId="1" xfId="0" applyFont="1" applyFill="1" applyBorder="1"/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4" fontId="6" fillId="2" borderId="0" xfId="0" applyNumberFormat="1" applyFont="1" applyFill="1"/>
    <xf numFmtId="0" fontId="6" fillId="2" borderId="0" xfId="0" applyFont="1" applyFill="1" applyAlignment="1">
      <alignment horizontal="center"/>
    </xf>
    <xf numFmtId="4" fontId="7" fillId="2" borderId="0" xfId="0" applyNumberFormat="1" applyFont="1" applyFill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4" fontId="0" fillId="3" borderId="6" xfId="0" applyNumberFormat="1" applyFill="1" applyBorder="1"/>
    <xf numFmtId="10" fontId="0" fillId="3" borderId="6" xfId="1" applyNumberFormat="1" applyFont="1" applyFill="1" applyBorder="1"/>
    <xf numFmtId="0" fontId="0" fillId="4" borderId="7" xfId="0" applyFill="1" applyBorder="1"/>
    <xf numFmtId="0" fontId="0" fillId="4" borderId="7" xfId="0" applyFill="1" applyBorder="1" applyAlignment="1">
      <alignment horizontal="center"/>
    </xf>
    <xf numFmtId="4" fontId="0" fillId="4" borderId="7" xfId="0" applyNumberFormat="1" applyFill="1" applyBorder="1"/>
    <xf numFmtId="10" fontId="0" fillId="4" borderId="7" xfId="1" applyNumberFormat="1" applyFont="1" applyFill="1" applyBorder="1"/>
    <xf numFmtId="0" fontId="1" fillId="17" borderId="5" xfId="0" applyFont="1" applyFill="1" applyBorder="1"/>
    <xf numFmtId="0" fontId="1" fillId="17" borderId="5" xfId="0" applyFont="1" applyFill="1" applyBorder="1" applyAlignment="1">
      <alignment horizontal="center"/>
    </xf>
    <xf numFmtId="4" fontId="1" fillId="17" borderId="5" xfId="0" applyNumberFormat="1" applyFont="1" applyFill="1" applyBorder="1"/>
    <xf numFmtId="10" fontId="1" fillId="17" borderId="5" xfId="1" applyNumberFormat="1" applyFont="1" applyFill="1" applyBorder="1"/>
    <xf numFmtId="0" fontId="10" fillId="4" borderId="6" xfId="0" applyFont="1" applyFill="1" applyBorder="1" applyAlignment="1">
      <alignment horizontal="left" vertical="center" wrapText="1"/>
    </xf>
    <xf numFmtId="164" fontId="10" fillId="4" borderId="6" xfId="0" applyNumberFormat="1" applyFont="1" applyFill="1" applyBorder="1" applyAlignment="1">
      <alignment horizontal="right" vertical="center" wrapText="1"/>
    </xf>
    <xf numFmtId="4" fontId="0" fillId="4" borderId="6" xfId="0" applyNumberFormat="1" applyFill="1" applyBorder="1"/>
    <xf numFmtId="10" fontId="0" fillId="4" borderId="6" xfId="1" applyNumberFormat="1" applyFont="1" applyFill="1" applyBorder="1"/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 horizontal="center" wrapText="1"/>
    </xf>
    <xf numFmtId="4" fontId="0" fillId="3" borderId="7" xfId="0" applyNumberFormat="1" applyFill="1" applyBorder="1"/>
    <xf numFmtId="10" fontId="0" fillId="3" borderId="7" xfId="1" applyNumberFormat="1" applyFont="1" applyFill="1" applyBorder="1"/>
    <xf numFmtId="0" fontId="11" fillId="18" borderId="5" xfId="0" applyFont="1" applyFill="1" applyBorder="1" applyAlignment="1">
      <alignment horizontal="left" vertical="center" wrapText="1"/>
    </xf>
    <xf numFmtId="164" fontId="11" fillId="18" borderId="5" xfId="0" applyNumberFormat="1" applyFont="1" applyFill="1" applyBorder="1" applyAlignment="1">
      <alignment horizontal="right" vertical="center" wrapText="1"/>
    </xf>
    <xf numFmtId="164" fontId="10" fillId="4" borderId="6" xfId="0" applyNumberFormat="1" applyFont="1" applyFill="1" applyBorder="1" applyAlignment="1">
      <alignment horizontal="right" wrapText="1"/>
    </xf>
    <xf numFmtId="10" fontId="1" fillId="18" borderId="5" xfId="1" applyNumberFormat="1" applyFont="1" applyFill="1" applyBorder="1"/>
    <xf numFmtId="0" fontId="11" fillId="18" borderId="5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right" vertical="center" wrapText="1"/>
    </xf>
    <xf numFmtId="164" fontId="10" fillId="4" borderId="8" xfId="0" applyNumberFormat="1" applyFont="1" applyFill="1" applyBorder="1" applyAlignment="1">
      <alignment horizontal="right" wrapText="1"/>
    </xf>
    <xf numFmtId="4" fontId="0" fillId="4" borderId="8" xfId="0" applyNumberFormat="1" applyFill="1" applyBorder="1"/>
    <xf numFmtId="0" fontId="0" fillId="3" borderId="7" xfId="0" applyFill="1" applyBorder="1"/>
    <xf numFmtId="0" fontId="9" fillId="2" borderId="0" xfId="0" applyFont="1" applyFill="1"/>
    <xf numFmtId="10" fontId="5" fillId="3" borderId="5" xfId="1" applyNumberFormat="1" applyFont="1" applyFill="1" applyBorder="1"/>
    <xf numFmtId="0" fontId="0" fillId="17" borderId="5" xfId="0" applyFill="1" applyBorder="1"/>
    <xf numFmtId="0" fontId="0" fillId="17" borderId="5" xfId="0" applyFill="1" applyBorder="1" applyAlignment="1">
      <alignment horizontal="center"/>
    </xf>
    <xf numFmtId="0" fontId="0" fillId="19" borderId="9" xfId="0" applyFill="1" applyBorder="1"/>
    <xf numFmtId="0" fontId="0" fillId="19" borderId="9" xfId="0" applyFill="1" applyBorder="1" applyAlignment="1">
      <alignment horizontal="center"/>
    </xf>
    <xf numFmtId="4" fontId="0" fillId="19" borderId="9" xfId="0" applyNumberFormat="1" applyFill="1" applyBorder="1"/>
    <xf numFmtId="10" fontId="0" fillId="19" borderId="9" xfId="1" applyNumberFormat="1" applyFont="1" applyFill="1" applyBorder="1"/>
    <xf numFmtId="0" fontId="0" fillId="19" borderId="5" xfId="0" applyFill="1" applyBorder="1"/>
    <xf numFmtId="0" fontId="1" fillId="19" borderId="5" xfId="0" applyFont="1" applyFill="1" applyBorder="1" applyAlignment="1">
      <alignment horizontal="center"/>
    </xf>
    <xf numFmtId="0" fontId="1" fillId="19" borderId="5" xfId="0" applyFont="1" applyFill="1" applyBorder="1"/>
    <xf numFmtId="4" fontId="1" fillId="19" borderId="5" xfId="0" applyNumberFormat="1" applyFont="1" applyFill="1" applyBorder="1"/>
    <xf numFmtId="10" fontId="1" fillId="19" borderId="5" xfId="1" applyNumberFormat="1" applyFont="1" applyFill="1" applyBorder="1"/>
    <xf numFmtId="0" fontId="12" fillId="0" borderId="0" xfId="2" applyAlignment="1">
      <alignment horizontal="center" vertical="center"/>
    </xf>
    <xf numFmtId="0" fontId="12" fillId="0" borderId="0" xfId="2" applyAlignment="1">
      <alignment horizontal="center"/>
    </xf>
    <xf numFmtId="0" fontId="12" fillId="0" borderId="0" xfId="2"/>
    <xf numFmtId="4" fontId="2" fillId="12" borderId="8" xfId="2" applyNumberFormat="1" applyFont="1" applyFill="1" applyBorder="1" applyAlignment="1">
      <alignment horizontal="center" vertical="center" textRotation="90" wrapText="1"/>
    </xf>
    <xf numFmtId="4" fontId="2" fillId="4" borderId="8" xfId="2" applyNumberFormat="1" applyFont="1" applyFill="1" applyBorder="1" applyAlignment="1">
      <alignment horizontal="center" vertical="center" textRotation="90" wrapText="1"/>
    </xf>
    <xf numFmtId="4" fontId="2" fillId="13" borderId="8" xfId="2" applyNumberFormat="1" applyFont="1" applyFill="1" applyBorder="1" applyAlignment="1">
      <alignment horizontal="center" vertical="center" textRotation="90" wrapText="1"/>
    </xf>
    <xf numFmtId="0" fontId="2" fillId="14" borderId="8" xfId="2" applyFont="1" applyFill="1" applyBorder="1" applyAlignment="1">
      <alignment horizontal="center" vertical="center" textRotation="90" wrapText="1"/>
    </xf>
    <xf numFmtId="0" fontId="2" fillId="10" borderId="8" xfId="2" applyFont="1" applyFill="1" applyBorder="1" applyAlignment="1">
      <alignment horizontal="center" vertical="center" textRotation="90" wrapText="1"/>
    </xf>
    <xf numFmtId="4" fontId="2" fillId="15" borderId="14" xfId="2" applyNumberFormat="1" applyFont="1" applyFill="1" applyBorder="1" applyAlignment="1">
      <alignment horizontal="center" vertical="center" textRotation="90" wrapText="1"/>
    </xf>
    <xf numFmtId="0" fontId="12" fillId="0" borderId="7" xfId="2" applyBorder="1" applyAlignment="1">
      <alignment horizontal="center" vertical="center"/>
    </xf>
    <xf numFmtId="0" fontId="12" fillId="0" borderId="7" xfId="2" applyBorder="1" applyAlignment="1">
      <alignment horizontal="center"/>
    </xf>
    <xf numFmtId="0" fontId="12" fillId="0" borderId="7" xfId="2" applyBorder="1"/>
    <xf numFmtId="4" fontId="12" fillId="0" borderId="7" xfId="2" applyNumberFormat="1" applyBorder="1"/>
    <xf numFmtId="10" fontId="12" fillId="0" borderId="7" xfId="2" applyNumberFormat="1" applyBorder="1"/>
    <xf numFmtId="0" fontId="12" fillId="0" borderId="1" xfId="2" applyBorder="1" applyAlignment="1">
      <alignment horizontal="center" vertical="center"/>
    </xf>
    <xf numFmtId="0" fontId="12" fillId="0" borderId="1" xfId="2" applyBorder="1" applyAlignment="1">
      <alignment horizontal="center"/>
    </xf>
    <xf numFmtId="0" fontId="12" fillId="0" borderId="1" xfId="2" applyBorder="1"/>
    <xf numFmtId="4" fontId="12" fillId="0" borderId="1" xfId="2" applyNumberFormat="1" applyBorder="1"/>
    <xf numFmtId="10" fontId="12" fillId="0" borderId="1" xfId="2" applyNumberFormat="1" applyBorder="1"/>
    <xf numFmtId="0" fontId="12" fillId="0" borderId="6" xfId="2" applyBorder="1" applyAlignment="1">
      <alignment horizontal="center" vertical="center"/>
    </xf>
    <xf numFmtId="0" fontId="12" fillId="0" borderId="6" xfId="2" applyBorder="1" applyAlignment="1">
      <alignment horizontal="center"/>
    </xf>
    <xf numFmtId="0" fontId="12" fillId="0" borderId="6" xfId="2" applyBorder="1"/>
    <xf numFmtId="4" fontId="12" fillId="0" borderId="6" xfId="2" applyNumberFormat="1" applyBorder="1"/>
    <xf numFmtId="10" fontId="12" fillId="0" borderId="6" xfId="2" applyNumberFormat="1" applyBorder="1"/>
    <xf numFmtId="4" fontId="13" fillId="0" borderId="5" xfId="2" applyNumberFormat="1" applyFont="1" applyBorder="1"/>
    <xf numFmtId="10" fontId="13" fillId="0" borderId="5" xfId="2" applyNumberFormat="1" applyFont="1" applyBorder="1"/>
    <xf numFmtId="10" fontId="13" fillId="0" borderId="16" xfId="2" applyNumberFormat="1" applyFont="1" applyBorder="1"/>
    <xf numFmtId="0" fontId="1" fillId="2" borderId="0" xfId="2" applyFont="1" applyFill="1"/>
    <xf numFmtId="0" fontId="4" fillId="2" borderId="0" xfId="2" applyFont="1" applyFill="1"/>
    <xf numFmtId="0" fontId="5" fillId="2" borderId="0" xfId="2" applyFont="1" applyFill="1"/>
    <xf numFmtId="0" fontId="0" fillId="2" borderId="0" xfId="2" applyFont="1" applyFill="1"/>
    <xf numFmtId="0" fontId="18" fillId="2" borderId="0" xfId="0" applyFont="1" applyFill="1"/>
    <xf numFmtId="0" fontId="19" fillId="0" borderId="0" xfId="2" applyFont="1"/>
    <xf numFmtId="0" fontId="19" fillId="0" borderId="0" xfId="0" applyFont="1"/>
    <xf numFmtId="2" fontId="19" fillId="0" borderId="0" xfId="0" applyNumberFormat="1" applyFont="1"/>
    <xf numFmtId="0" fontId="1" fillId="2" borderId="0" xfId="2" applyFont="1" applyFill="1" applyAlignment="1">
      <alignment vertical="center"/>
    </xf>
    <xf numFmtId="4" fontId="12" fillId="0" borderId="0" xfId="2" applyNumberFormat="1"/>
    <xf numFmtId="0" fontId="20" fillId="0" borderId="0" xfId="2" applyFont="1"/>
    <xf numFmtId="4" fontId="12" fillId="20" borderId="7" xfId="2" applyNumberFormat="1" applyFill="1" applyBorder="1"/>
    <xf numFmtId="10" fontId="12" fillId="20" borderId="7" xfId="2" applyNumberFormat="1" applyFill="1" applyBorder="1"/>
    <xf numFmtId="4" fontId="12" fillId="20" borderId="1" xfId="2" applyNumberFormat="1" applyFill="1" applyBorder="1"/>
    <xf numFmtId="10" fontId="12" fillId="20" borderId="1" xfId="2" applyNumberFormat="1" applyFill="1" applyBorder="1"/>
    <xf numFmtId="4" fontId="12" fillId="5" borderId="1" xfId="2" applyNumberFormat="1" applyFill="1" applyBorder="1"/>
    <xf numFmtId="10" fontId="12" fillId="5" borderId="1" xfId="2" applyNumberFormat="1" applyFill="1" applyBorder="1"/>
    <xf numFmtId="4" fontId="12" fillId="21" borderId="1" xfId="2" applyNumberFormat="1" applyFill="1" applyBorder="1"/>
    <xf numFmtId="10" fontId="12" fillId="21" borderId="1" xfId="2" applyNumberFormat="1" applyFill="1" applyBorder="1"/>
    <xf numFmtId="4" fontId="12" fillId="22" borderId="1" xfId="2" applyNumberFormat="1" applyFill="1" applyBorder="1"/>
    <xf numFmtId="10" fontId="12" fillId="22" borderId="1" xfId="2" applyNumberFormat="1" applyFill="1" applyBorder="1"/>
    <xf numFmtId="4" fontId="12" fillId="23" borderId="1" xfId="2" applyNumberFormat="1" applyFill="1" applyBorder="1"/>
    <xf numFmtId="10" fontId="12" fillId="23" borderId="1" xfId="2" applyNumberFormat="1" applyFill="1" applyBorder="1"/>
    <xf numFmtId="10" fontId="12" fillId="23" borderId="6" xfId="2" applyNumberFormat="1" applyFill="1" applyBorder="1"/>
    <xf numFmtId="4" fontId="12" fillId="24" borderId="9" xfId="2" applyNumberFormat="1" applyFill="1" applyBorder="1"/>
    <xf numFmtId="10" fontId="12" fillId="24" borderId="6" xfId="2" applyNumberFormat="1" applyFill="1" applyBorder="1"/>
    <xf numFmtId="4" fontId="13" fillId="4" borderId="20" xfId="2" applyNumberFormat="1" applyFont="1" applyFill="1" applyBorder="1"/>
    <xf numFmtId="4" fontId="13" fillId="4" borderId="5" xfId="2" applyNumberFormat="1" applyFont="1" applyFill="1" applyBorder="1"/>
    <xf numFmtId="10" fontId="13" fillId="4" borderId="5" xfId="2" applyNumberFormat="1" applyFont="1" applyFill="1" applyBorder="1"/>
    <xf numFmtId="10" fontId="13" fillId="4" borderId="16" xfId="2" applyNumberFormat="1" applyFont="1" applyFill="1" applyBorder="1"/>
    <xf numFmtId="0" fontId="12" fillId="2" borderId="0" xfId="2" applyFill="1"/>
    <xf numFmtId="4" fontId="21" fillId="0" borderId="0" xfId="2" applyNumberFormat="1" applyFont="1"/>
    <xf numFmtId="0" fontId="21" fillId="0" borderId="0" xfId="2" applyFont="1"/>
    <xf numFmtId="0" fontId="18" fillId="2" borderId="0" xfId="2" applyFont="1" applyFill="1"/>
    <xf numFmtId="0" fontId="12" fillId="2" borderId="0" xfId="2" applyFont="1" applyFill="1"/>
    <xf numFmtId="0" fontId="6" fillId="2" borderId="0" xfId="2" applyFont="1" applyFill="1"/>
    <xf numFmtId="0" fontId="22" fillId="2" borderId="0" xfId="2" applyFont="1" applyFill="1"/>
    <xf numFmtId="0" fontId="13" fillId="5" borderId="4" xfId="2" applyFont="1" applyFill="1" applyBorder="1" applyAlignment="1">
      <alignment horizontal="center"/>
    </xf>
    <xf numFmtId="0" fontId="13" fillId="22" borderId="4" xfId="2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3" fillId="4" borderId="21" xfId="2" applyFont="1" applyFill="1" applyBorder="1" applyAlignment="1">
      <alignment horizontal="center"/>
    </xf>
    <xf numFmtId="0" fontId="12" fillId="6" borderId="7" xfId="2" applyFont="1" applyFill="1" applyBorder="1"/>
    <xf numFmtId="0" fontId="12" fillId="6" borderId="1" xfId="2" applyFont="1" applyFill="1" applyBorder="1"/>
    <xf numFmtId="0" fontId="12" fillId="4" borderId="1" xfId="2" applyFont="1" applyFill="1" applyBorder="1"/>
    <xf numFmtId="0" fontId="12" fillId="4" borderId="7" xfId="2" applyFont="1" applyFill="1" applyBorder="1"/>
    <xf numFmtId="0" fontId="12" fillId="23" borderId="1" xfId="2" applyFont="1" applyFill="1" applyBorder="1"/>
    <xf numFmtId="0" fontId="12" fillId="23" borderId="6" xfId="2" applyFont="1" applyFill="1" applyBorder="1"/>
    <xf numFmtId="0" fontId="12" fillId="25" borderId="7" xfId="2" applyFont="1" applyFill="1" applyBorder="1"/>
    <xf numFmtId="0" fontId="12" fillId="25" borderId="1" xfId="2" applyFont="1" applyFill="1" applyBorder="1"/>
    <xf numFmtId="4" fontId="12" fillId="4" borderId="1" xfId="2" applyNumberFormat="1" applyFill="1" applyBorder="1"/>
    <xf numFmtId="10" fontId="12" fillId="4" borderId="1" xfId="2" applyNumberFormat="1" applyFill="1" applyBorder="1"/>
    <xf numFmtId="0" fontId="12" fillId="25" borderId="7" xfId="2" applyFont="1" applyFill="1" applyBorder="1" applyAlignment="1">
      <alignment horizontal="center" vertical="center"/>
    </xf>
    <xf numFmtId="0" fontId="12" fillId="25" borderId="7" xfId="2" applyFont="1" applyFill="1" applyBorder="1" applyAlignment="1">
      <alignment horizontal="center"/>
    </xf>
    <xf numFmtId="0" fontId="12" fillId="25" borderId="1" xfId="2" applyFont="1" applyFill="1" applyBorder="1" applyAlignment="1">
      <alignment horizontal="center" vertical="center"/>
    </xf>
    <xf numFmtId="0" fontId="12" fillId="25" borderId="1" xfId="2" applyFont="1" applyFill="1" applyBorder="1" applyAlignment="1">
      <alignment horizontal="center"/>
    </xf>
    <xf numFmtId="0" fontId="12" fillId="6" borderId="1" xfId="2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/>
    </xf>
    <xf numFmtId="0" fontId="12" fillId="23" borderId="1" xfId="2" applyFont="1" applyFill="1" applyBorder="1" applyAlignment="1">
      <alignment horizontal="center" vertical="center"/>
    </xf>
    <xf numFmtId="0" fontId="12" fillId="23" borderId="1" xfId="2" applyFont="1" applyFill="1" applyBorder="1" applyAlignment="1">
      <alignment horizontal="center"/>
    </xf>
    <xf numFmtId="0" fontId="12" fillId="23" borderId="6" xfId="2" applyFont="1" applyFill="1" applyBorder="1" applyAlignment="1">
      <alignment horizontal="center" vertical="center"/>
    </xf>
    <xf numFmtId="0" fontId="12" fillId="23" borderId="6" xfId="2" applyFont="1" applyFill="1" applyBorder="1" applyAlignment="1">
      <alignment horizontal="center"/>
    </xf>
    <xf numFmtId="0" fontId="23" fillId="0" borderId="0" xfId="2" applyFont="1" applyAlignment="1">
      <alignment horizontal="center"/>
    </xf>
    <xf numFmtId="0" fontId="12" fillId="26" borderId="1" xfId="2" applyFont="1" applyFill="1" applyBorder="1" applyAlignment="1">
      <alignment horizontal="center" vertical="center"/>
    </xf>
    <xf numFmtId="0" fontId="12" fillId="26" borderId="7" xfId="2" applyFont="1" applyFill="1" applyBorder="1" applyAlignment="1">
      <alignment horizontal="center" vertical="center"/>
    </xf>
    <xf numFmtId="0" fontId="12" fillId="26" borderId="1" xfId="2" applyFont="1" applyFill="1" applyBorder="1" applyAlignment="1">
      <alignment horizontal="center"/>
    </xf>
    <xf numFmtId="0" fontId="12" fillId="26" borderId="7" xfId="2" applyFont="1" applyFill="1" applyBorder="1"/>
    <xf numFmtId="164" fontId="25" fillId="26" borderId="6" xfId="0" applyNumberFormat="1" applyFont="1" applyFill="1" applyBorder="1" applyAlignment="1">
      <alignment horizontal="right" vertical="center" wrapText="1"/>
    </xf>
    <xf numFmtId="164" fontId="25" fillId="26" borderId="6" xfId="0" applyNumberFormat="1" applyFont="1" applyFill="1" applyBorder="1" applyAlignment="1">
      <alignment horizontal="right" wrapText="1"/>
    </xf>
    <xf numFmtId="4" fontId="26" fillId="26" borderId="6" xfId="0" applyNumberFormat="1" applyFont="1" applyFill="1" applyBorder="1"/>
    <xf numFmtId="10" fontId="26" fillId="26" borderId="6" xfId="1" applyNumberFormat="1" applyFont="1" applyFill="1" applyBorder="1"/>
    <xf numFmtId="0" fontId="12" fillId="27" borderId="1" xfId="2" applyFont="1" applyFill="1" applyBorder="1" applyAlignment="1">
      <alignment horizontal="center" vertical="center"/>
    </xf>
    <xf numFmtId="0" fontId="12" fillId="27" borderId="1" xfId="2" applyFont="1" applyFill="1" applyBorder="1" applyAlignment="1">
      <alignment horizontal="center"/>
    </xf>
    <xf numFmtId="0" fontId="12" fillId="27" borderId="1" xfId="2" applyFont="1" applyFill="1" applyBorder="1"/>
    <xf numFmtId="0" fontId="12" fillId="27" borderId="7" xfId="2" applyFont="1" applyFill="1" applyBorder="1"/>
    <xf numFmtId="164" fontId="25" fillId="27" borderId="8" xfId="0" applyNumberFormat="1" applyFont="1" applyFill="1" applyBorder="1" applyAlignment="1">
      <alignment horizontal="right" vertical="center" wrapText="1"/>
    </xf>
    <xf numFmtId="164" fontId="25" fillId="27" borderId="8" xfId="0" applyNumberFormat="1" applyFont="1" applyFill="1" applyBorder="1" applyAlignment="1">
      <alignment horizontal="right" wrapText="1"/>
    </xf>
    <xf numFmtId="4" fontId="26" fillId="27" borderId="8" xfId="0" applyNumberFormat="1" applyFont="1" applyFill="1" applyBorder="1"/>
    <xf numFmtId="10" fontId="26" fillId="27" borderId="6" xfId="1" applyNumberFormat="1" applyFont="1" applyFill="1" applyBorder="1"/>
    <xf numFmtId="0" fontId="12" fillId="3" borderId="6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/>
    </xf>
    <xf numFmtId="0" fontId="12" fillId="3" borderId="1" xfId="2" applyFont="1" applyFill="1" applyBorder="1"/>
    <xf numFmtId="4" fontId="26" fillId="3" borderId="7" xfId="0" applyNumberFormat="1" applyFont="1" applyFill="1" applyBorder="1"/>
    <xf numFmtId="10" fontId="26" fillId="3" borderId="1" xfId="1" applyNumberFormat="1" applyFont="1" applyFill="1" applyBorder="1"/>
    <xf numFmtId="4" fontId="26" fillId="3" borderId="1" xfId="0" applyNumberFormat="1" applyFont="1" applyFill="1" applyBorder="1"/>
    <xf numFmtId="4" fontId="26" fillId="3" borderId="6" xfId="0" applyNumberFormat="1" applyFont="1" applyFill="1" applyBorder="1"/>
    <xf numFmtId="10" fontId="26" fillId="3" borderId="6" xfId="1" applyNumberFormat="1" applyFont="1" applyFill="1" applyBorder="1"/>
    <xf numFmtId="0" fontId="12" fillId="28" borderId="6" xfId="2" applyFont="1" applyFill="1" applyBorder="1" applyAlignment="1">
      <alignment horizontal="center" vertical="center"/>
    </xf>
    <xf numFmtId="0" fontId="12" fillId="28" borderId="1" xfId="2" applyFont="1" applyFill="1" applyBorder="1" applyAlignment="1">
      <alignment horizontal="center" vertical="center"/>
    </xf>
    <xf numFmtId="0" fontId="12" fillId="28" borderId="6" xfId="2" applyFont="1" applyFill="1" applyBorder="1" applyAlignment="1">
      <alignment horizontal="center"/>
    </xf>
    <xf numFmtId="0" fontId="12" fillId="28" borderId="1" xfId="2" applyFont="1" applyFill="1" applyBorder="1"/>
    <xf numFmtId="0" fontId="12" fillId="28" borderId="6" xfId="2" applyFont="1" applyFill="1" applyBorder="1"/>
    <xf numFmtId="4" fontId="26" fillId="28" borderId="1" xfId="0" applyNumberFormat="1" applyFont="1" applyFill="1" applyBorder="1"/>
    <xf numFmtId="10" fontId="26" fillId="28" borderId="1" xfId="1" applyNumberFormat="1" applyFont="1" applyFill="1" applyBorder="1"/>
    <xf numFmtId="10" fontId="26" fillId="28" borderId="7" xfId="1" applyNumberFormat="1" applyFont="1" applyFill="1" applyBorder="1"/>
    <xf numFmtId="4" fontId="26" fillId="28" borderId="6" xfId="0" applyNumberFormat="1" applyFont="1" applyFill="1" applyBorder="1"/>
    <xf numFmtId="10" fontId="26" fillId="28" borderId="6" xfId="1" applyNumberFormat="1" applyFont="1" applyFill="1" applyBorder="1"/>
    <xf numFmtId="0" fontId="13" fillId="24" borderId="6" xfId="2" applyFont="1" applyFill="1" applyBorder="1" applyAlignment="1">
      <alignment horizontal="center"/>
    </xf>
    <xf numFmtId="0" fontId="12" fillId="29" borderId="1" xfId="2" applyFont="1" applyFill="1" applyBorder="1" applyAlignment="1">
      <alignment horizontal="center" vertical="center"/>
    </xf>
    <xf numFmtId="0" fontId="12" fillId="29" borderId="1" xfId="2" applyFont="1" applyFill="1" applyBorder="1" applyAlignment="1">
      <alignment horizontal="center"/>
    </xf>
    <xf numFmtId="0" fontId="12" fillId="29" borderId="1" xfId="2" applyFont="1" applyFill="1" applyBorder="1"/>
    <xf numFmtId="0" fontId="12" fillId="29" borderId="7" xfId="2" applyFont="1" applyFill="1" applyBorder="1"/>
    <xf numFmtId="4" fontId="12" fillId="29" borderId="1" xfId="2" applyNumberFormat="1" applyFill="1" applyBorder="1"/>
    <xf numFmtId="10" fontId="12" fillId="29" borderId="1" xfId="2" applyNumberFormat="1" applyFill="1" applyBorder="1"/>
    <xf numFmtId="0" fontId="13" fillId="30" borderId="6" xfId="2" applyFont="1" applyFill="1" applyBorder="1" applyAlignment="1">
      <alignment horizontal="center"/>
    </xf>
    <xf numFmtId="4" fontId="12" fillId="30" borderId="6" xfId="2" applyNumberFormat="1" applyFill="1" applyBorder="1"/>
    <xf numFmtId="10" fontId="12" fillId="30" borderId="6" xfId="2" applyNumberFormat="1" applyFill="1" applyBorder="1"/>
    <xf numFmtId="0" fontId="13" fillId="4" borderId="30" xfId="2" applyFont="1" applyFill="1" applyBorder="1" applyAlignment="1">
      <alignment horizontal="center"/>
    </xf>
    <xf numFmtId="0" fontId="2" fillId="11" borderId="11" xfId="2" applyFont="1" applyFill="1" applyBorder="1" applyAlignment="1">
      <alignment horizontal="center" vertical="center" wrapText="1"/>
    </xf>
    <xf numFmtId="0" fontId="2" fillId="11" borderId="8" xfId="2" applyFont="1" applyFill="1" applyBorder="1" applyAlignment="1">
      <alignment horizontal="center" vertical="center" wrapText="1"/>
    </xf>
    <xf numFmtId="4" fontId="3" fillId="5" borderId="11" xfId="2" applyNumberFormat="1" applyFont="1" applyFill="1" applyBorder="1" applyAlignment="1">
      <alignment horizontal="center"/>
    </xf>
    <xf numFmtId="4" fontId="3" fillId="5" borderId="12" xfId="2" applyNumberFormat="1" applyFont="1" applyFill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2" fillId="4" borderId="10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6" borderId="11" xfId="2" applyFont="1" applyFill="1" applyBorder="1" applyAlignment="1">
      <alignment horizontal="center" vertical="center" wrapText="1"/>
    </xf>
    <xf numFmtId="0" fontId="2" fillId="6" borderId="8" xfId="2" applyFont="1" applyFill="1" applyBorder="1" applyAlignment="1">
      <alignment horizontal="center" vertical="center" wrapText="1"/>
    </xf>
    <xf numFmtId="0" fontId="2" fillId="7" borderId="11" xfId="2" applyFont="1" applyFill="1" applyBorder="1" applyAlignment="1">
      <alignment horizontal="center" vertical="center" wrapText="1"/>
    </xf>
    <xf numFmtId="0" fontId="2" fillId="7" borderId="8" xfId="2" applyFont="1" applyFill="1" applyBorder="1" applyAlignment="1">
      <alignment horizontal="center" vertical="center" wrapText="1"/>
    </xf>
    <xf numFmtId="0" fontId="2" fillId="8" borderId="11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vertical="center" wrapText="1"/>
    </xf>
    <xf numFmtId="0" fontId="2" fillId="9" borderId="11" xfId="2" applyFont="1" applyFill="1" applyBorder="1" applyAlignment="1">
      <alignment horizontal="center" vertical="center" wrapText="1"/>
    </xf>
    <xf numFmtId="0" fontId="2" fillId="9" borderId="8" xfId="2" applyFont="1" applyFill="1" applyBorder="1" applyAlignment="1">
      <alignment horizontal="center" vertical="center" wrapText="1"/>
    </xf>
    <xf numFmtId="0" fontId="2" fillId="10" borderId="11" xfId="2" applyFont="1" applyFill="1" applyBorder="1" applyAlignment="1">
      <alignment horizontal="center" vertical="center" wrapText="1"/>
    </xf>
    <xf numFmtId="0" fontId="2" fillId="10" borderId="8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13" fillId="4" borderId="15" xfId="2" applyFont="1" applyFill="1" applyBorder="1" applyAlignment="1">
      <alignment horizontal="center"/>
    </xf>
    <xf numFmtId="0" fontId="13" fillId="4" borderId="5" xfId="2" applyFont="1" applyFill="1" applyBorder="1" applyAlignment="1">
      <alignment horizontal="center"/>
    </xf>
    <xf numFmtId="0" fontId="13" fillId="4" borderId="16" xfId="2" applyFont="1" applyFill="1" applyBorder="1" applyAlignment="1">
      <alignment horizontal="center"/>
    </xf>
    <xf numFmtId="0" fontId="12" fillId="2" borderId="0" xfId="2" applyFont="1" applyFill="1" applyAlignment="1">
      <alignment horizontal="left" wrapText="1"/>
    </xf>
    <xf numFmtId="0" fontId="18" fillId="2" borderId="0" xfId="2" applyFont="1" applyFill="1" applyAlignment="1">
      <alignment horizontal="left" wrapText="1"/>
    </xf>
    <xf numFmtId="0" fontId="22" fillId="0" borderId="0" xfId="2" applyFont="1" applyAlignment="1">
      <alignment horizontal="left" vertical="center"/>
    </xf>
    <xf numFmtId="0" fontId="13" fillId="5" borderId="2" xfId="2" applyFont="1" applyFill="1" applyBorder="1" applyAlignment="1">
      <alignment horizontal="center"/>
    </xf>
    <xf numFmtId="0" fontId="13" fillId="5" borderId="3" xfId="2" applyFont="1" applyFill="1" applyBorder="1" applyAlignment="1">
      <alignment horizontal="center"/>
    </xf>
    <xf numFmtId="0" fontId="13" fillId="5" borderId="4" xfId="2" applyFont="1" applyFill="1" applyBorder="1" applyAlignment="1">
      <alignment horizontal="center"/>
    </xf>
    <xf numFmtId="0" fontId="13" fillId="22" borderId="2" xfId="2" applyFont="1" applyFill="1" applyBorder="1" applyAlignment="1">
      <alignment horizontal="center"/>
    </xf>
    <xf numFmtId="0" fontId="13" fillId="22" borderId="3" xfId="2" applyFont="1" applyFill="1" applyBorder="1" applyAlignment="1">
      <alignment horizontal="center"/>
    </xf>
    <xf numFmtId="0" fontId="13" fillId="22" borderId="4" xfId="2" applyFont="1" applyFill="1" applyBorder="1" applyAlignment="1">
      <alignment horizontal="center"/>
    </xf>
    <xf numFmtId="0" fontId="13" fillId="24" borderId="17" xfId="2" applyFont="1" applyFill="1" applyBorder="1" applyAlignment="1">
      <alignment horizontal="center"/>
    </xf>
    <xf numFmtId="0" fontId="13" fillId="24" borderId="18" xfId="2" applyFont="1" applyFill="1" applyBorder="1" applyAlignment="1">
      <alignment horizontal="center"/>
    </xf>
    <xf numFmtId="0" fontId="13" fillId="24" borderId="19" xfId="2" applyFont="1" applyFill="1" applyBorder="1" applyAlignment="1">
      <alignment horizontal="center"/>
    </xf>
    <xf numFmtId="0" fontId="2" fillId="9" borderId="22" xfId="2" applyFont="1" applyFill="1" applyBorder="1" applyAlignment="1">
      <alignment horizontal="center" vertical="center" wrapText="1"/>
    </xf>
    <xf numFmtId="0" fontId="2" fillId="9" borderId="23" xfId="2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3" fillId="4" borderId="20" xfId="2" applyFont="1" applyFill="1" applyBorder="1" applyAlignment="1">
      <alignment horizontal="center"/>
    </xf>
    <xf numFmtId="0" fontId="2" fillId="4" borderId="24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2" fillId="4" borderId="26" xfId="2" applyFont="1" applyFill="1" applyBorder="1" applyAlignment="1">
      <alignment horizontal="center" vertical="center" wrapText="1"/>
    </xf>
    <xf numFmtId="0" fontId="2" fillId="4" borderId="27" xfId="2" applyFont="1" applyFill="1" applyBorder="1" applyAlignment="1">
      <alignment horizontal="center" vertical="center" wrapText="1"/>
    </xf>
    <xf numFmtId="0" fontId="2" fillId="6" borderId="28" xfId="2" applyFont="1" applyFill="1" applyBorder="1" applyAlignment="1">
      <alignment horizontal="center" vertical="center" wrapText="1"/>
    </xf>
    <xf numFmtId="0" fontId="2" fillId="6" borderId="25" xfId="2" applyFont="1" applyFill="1" applyBorder="1" applyAlignment="1">
      <alignment horizontal="center" vertical="center" wrapText="1"/>
    </xf>
    <xf numFmtId="0" fontId="2" fillId="6" borderId="29" xfId="2" applyFont="1" applyFill="1" applyBorder="1" applyAlignment="1">
      <alignment horizontal="center" vertical="center" wrapText="1"/>
    </xf>
    <xf numFmtId="0" fontId="2" fillId="6" borderId="27" xfId="2" applyFont="1" applyFill="1" applyBorder="1" applyAlignment="1">
      <alignment horizontal="center" vertical="center" wrapText="1"/>
    </xf>
    <xf numFmtId="0" fontId="24" fillId="7" borderId="28" xfId="2" applyFont="1" applyFill="1" applyBorder="1" applyAlignment="1">
      <alignment horizontal="center" vertical="center" textRotation="90" wrapText="1"/>
    </xf>
    <xf numFmtId="0" fontId="24" fillId="7" borderId="25" xfId="2" applyFont="1" applyFill="1" applyBorder="1" applyAlignment="1">
      <alignment horizontal="center" vertical="center" textRotation="90" wrapText="1"/>
    </xf>
    <xf numFmtId="0" fontId="24" fillId="7" borderId="29" xfId="2" applyFont="1" applyFill="1" applyBorder="1" applyAlignment="1">
      <alignment horizontal="center" vertical="center" textRotation="90" wrapText="1"/>
    </xf>
    <xf numFmtId="0" fontId="24" fillId="7" borderId="27" xfId="2" applyFont="1" applyFill="1" applyBorder="1" applyAlignment="1">
      <alignment horizontal="center" vertical="center" textRotation="90" wrapText="1"/>
    </xf>
    <xf numFmtId="0" fontId="13" fillId="30" borderId="17" xfId="2" applyFont="1" applyFill="1" applyBorder="1" applyAlignment="1">
      <alignment horizontal="center"/>
    </xf>
    <xf numFmtId="0" fontId="13" fillId="30" borderId="18" xfId="2" applyFont="1" applyFill="1" applyBorder="1" applyAlignment="1">
      <alignment horizontal="center"/>
    </xf>
    <xf numFmtId="0" fontId="13" fillId="30" borderId="19" xfId="2" applyFont="1" applyFill="1" applyBorder="1" applyAlignment="1">
      <alignment horizontal="center"/>
    </xf>
    <xf numFmtId="0" fontId="2" fillId="8" borderId="11" xfId="2" applyFont="1" applyFill="1" applyBorder="1" applyAlignment="1">
      <alignment horizontal="center" vertical="center" textRotation="90" wrapText="1"/>
    </xf>
    <xf numFmtId="0" fontId="2" fillId="8" borderId="8" xfId="2" applyFont="1" applyFill="1" applyBorder="1" applyAlignment="1">
      <alignment horizontal="center" vertical="center" textRotation="90" wrapText="1"/>
    </xf>
    <xf numFmtId="0" fontId="2" fillId="9" borderId="11" xfId="2" applyFont="1" applyFill="1" applyBorder="1" applyAlignment="1">
      <alignment horizontal="center" vertical="center" textRotation="90" wrapText="1"/>
    </xf>
    <xf numFmtId="0" fontId="2" fillId="9" borderId="8" xfId="2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E6D6C4"/>
      <color rgb="FFE8F2E2"/>
      <color rgb="FF000000"/>
      <color rgb="FFFFDDDD"/>
      <color rgb="FFD5F4FB"/>
      <color rgb="FFCCCC00"/>
      <color rgb="FFFFFFE5"/>
      <color rgb="FFFFE7FF"/>
      <color rgb="FFFFEB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Ejecución presupuestal del programa presupuestal: Por toda fuente de financiamiento, genérica de gasto CALLAO Y UGEL VENTANILLA</a:t>
            </a:r>
            <a:r>
              <a:rPr lang="es-PE" baseline="0"/>
              <a:t> -2018</a:t>
            </a:r>
            <a:endParaRPr lang="es-PE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28A-42F5-9BE2-EAB97445E12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28A-42F5-9BE2-EAB97445E12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HOJ!$P$31:$P$32</c:f>
              <c:strCache>
                <c:ptCount val="2"/>
                <c:pt idx="0">
                  <c:v>CALLAO</c:v>
                </c:pt>
                <c:pt idx="1">
                  <c:v>VENTANILLA</c:v>
                </c:pt>
              </c:strCache>
            </c:strRef>
          </c:cat>
          <c:val>
            <c:numRef>
              <c:f>HOJ!$Q$31:$Q$32</c:f>
              <c:numCache>
                <c:formatCode>0.00</c:formatCode>
                <c:ptCount val="2"/>
                <c:pt idx="0">
                  <c:v>31.9</c:v>
                </c:pt>
                <c:pt idx="1">
                  <c:v>54.2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8A-42F5-9BE2-EAB97445E128}"/>
            </c:ext>
          </c:extLst>
        </c:ser>
        <c:ser>
          <c:idx val="0"/>
          <c:order val="1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'[1]ejecución pptal-2017'!$Q$57:$Q$58</c:f>
              <c:strCache>
                <c:ptCount val="2"/>
                <c:pt idx="0">
                  <c:v>CALLAO</c:v>
                </c:pt>
                <c:pt idx="1">
                  <c:v>VENTANILLA</c:v>
                </c:pt>
              </c:strCache>
            </c:strRef>
          </c:cat>
          <c:val>
            <c:numRef>
              <c:f>'[1]ejecución pptal-2017'!$R$57:$R$58</c:f>
              <c:numCache>
                <c:formatCode>General</c:formatCode>
                <c:ptCount val="2"/>
                <c:pt idx="0">
                  <c:v>0.87639999999999996</c:v>
                </c:pt>
                <c:pt idx="1">
                  <c:v>0.71860000000000002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8A-42F5-9BE2-EAB97445E128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3</xdr:col>
      <xdr:colOff>723900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C3E0E09-26E4-4508-8C97-041B0B602C4B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307657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114300</xdr:rowOff>
    </xdr:to>
    <xdr:sp macro="" textlink="">
      <xdr:nvSpPr>
        <xdr:cNvPr id="4097" name="AutoShape 1" descr="Resultado de imagen para UGEL VENTANILLA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37</xdr:row>
      <xdr:rowOff>114300</xdr:rowOff>
    </xdr:to>
    <xdr:sp macro="" textlink="">
      <xdr:nvSpPr>
        <xdr:cNvPr id="4098" name="AutoShape 2" descr="Resultado de imagen para UGEL VENTANILLA">
          <a:extLst>
            <a:ext uri="{FF2B5EF4-FFF2-40B4-BE49-F238E27FC236}">
              <a16:creationId xmlns="" xmlns:a16="http://schemas.microsoft.com/office/drawing/2014/main" id="{00000000-0008-0000-02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917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228600</xdr:colOff>
      <xdr:row>1</xdr:row>
      <xdr:rowOff>95250</xdr:rowOff>
    </xdr:from>
    <xdr:to>
      <xdr:col>14</xdr:col>
      <xdr:colOff>238125</xdr:colOff>
      <xdr:row>3</xdr:row>
      <xdr:rowOff>53975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0CEEB4D-E056-444B-98F6-13FA0D2884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275" y="285750"/>
          <a:ext cx="771525" cy="91122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</xdr:row>
      <xdr:rowOff>361950</xdr:rowOff>
    </xdr:from>
    <xdr:to>
      <xdr:col>3</xdr:col>
      <xdr:colOff>1276350</xdr:colOff>
      <xdr:row>3</xdr:row>
      <xdr:rowOff>161925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9787F9A4-44B2-41EC-95D0-86CB3F3A7E4F}"/>
            </a:ext>
          </a:extLst>
        </xdr:cNvPr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52450"/>
          <a:ext cx="3076575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104775</xdr:rowOff>
    </xdr:from>
    <xdr:to>
      <xdr:col>5</xdr:col>
      <xdr:colOff>209550</xdr:colOff>
      <xdr:row>4</xdr:row>
      <xdr:rowOff>142875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7FBC09A-4A7B-48F7-82FD-8FD84DFEFD6F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3076575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758" cy="6087070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0.66667</cdr:x>
      <cdr:y>0.39121</cdr:y>
    </cdr:from>
    <cdr:to>
      <cdr:x>0.81421</cdr:x>
      <cdr:y>0.45188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6197649" y="2374900"/>
          <a:ext cx="1371590" cy="36830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1800" b="1"/>
            <a:t>31.90%</a:t>
          </a:r>
        </a:p>
      </cdr:txBody>
    </cdr:sp>
  </cdr:relSizeAnchor>
  <cdr:relSizeAnchor xmlns:cdr="http://schemas.openxmlformats.org/drawingml/2006/chartDrawing">
    <cdr:from>
      <cdr:x>0.27732</cdr:x>
      <cdr:y>0.64227</cdr:y>
    </cdr:from>
    <cdr:to>
      <cdr:x>0.42487</cdr:x>
      <cdr:y>0.70294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2578100" y="3898944"/>
          <a:ext cx="1371684" cy="368303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1800" b="1"/>
            <a:t>54.20%</a:t>
          </a:r>
        </a:p>
      </cdr:txBody>
    </cdr:sp>
  </cdr:relSizeAnchor>
  <cdr:relSizeAnchor xmlns:cdr="http://schemas.openxmlformats.org/drawingml/2006/chartDrawing">
    <cdr:from>
      <cdr:x>0.04</cdr:x>
      <cdr:y>0.88753</cdr:y>
    </cdr:from>
    <cdr:to>
      <cdr:x>0.2128</cdr:x>
      <cdr:y>0.96333</cdr:y>
    </cdr:to>
    <cdr:sp macro="" textlink="">
      <cdr:nvSpPr>
        <cdr:cNvPr id="10" name="Rectángulo 9"/>
        <cdr:cNvSpPr/>
      </cdr:nvSpPr>
      <cdr:spPr>
        <a:xfrm xmlns:a="http://schemas.openxmlformats.org/drawingml/2006/main">
          <a:off x="372070" y="5402461"/>
          <a:ext cx="1607343" cy="461367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600" b="1"/>
            <a:t>FUENTE:</a:t>
          </a:r>
          <a:r>
            <a:rPr lang="es-PE" sz="1600" b="1" baseline="0"/>
            <a:t> SIAF</a:t>
          </a:r>
          <a:endParaRPr lang="es-PE" sz="16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nita/Downloads/file1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pptal-2017"/>
      <sheetName val="Gráfico1"/>
    </sheetNames>
    <sheetDataSet>
      <sheetData sheetId="0">
        <row r="57">
          <cell r="Q57" t="str">
            <v>CALLAO</v>
          </cell>
          <cell r="R57">
            <v>0.87639999999999996</v>
          </cell>
        </row>
        <row r="58">
          <cell r="Q58" t="str">
            <v>VENTANILLA</v>
          </cell>
          <cell r="R58">
            <v>0.71860000000000002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topLeftCell="A19" workbookViewId="0">
      <selection activeCell="G39" sqref="G39"/>
    </sheetView>
  </sheetViews>
  <sheetFormatPr baseColWidth="10" defaultRowHeight="12.75" x14ac:dyDescent="0.2"/>
  <cols>
    <col min="1" max="1" width="11.42578125" style="77"/>
    <col min="2" max="2" width="13" style="75" customWidth="1"/>
    <col min="3" max="4" width="11.42578125" style="75"/>
    <col min="5" max="5" width="11.42578125" style="76"/>
    <col min="6" max="6" width="13" style="77" customWidth="1"/>
    <col min="7" max="7" width="11.7109375" style="77" bestFit="1" customWidth="1"/>
    <col min="8" max="16384" width="11.42578125" style="77"/>
  </cols>
  <sheetData>
    <row r="1" spans="2:14" ht="13.5" thickBot="1" x14ac:dyDescent="0.25"/>
    <row r="2" spans="2:14" ht="13.5" x14ac:dyDescent="0.2">
      <c r="B2" s="218" t="s">
        <v>0</v>
      </c>
      <c r="C2" s="220" t="s">
        <v>13</v>
      </c>
      <c r="D2" s="222" t="s">
        <v>14</v>
      </c>
      <c r="E2" s="224" t="s">
        <v>4</v>
      </c>
      <c r="F2" s="226" t="s">
        <v>5</v>
      </c>
      <c r="G2" s="228" t="s">
        <v>3</v>
      </c>
      <c r="H2" s="212" t="s">
        <v>6</v>
      </c>
      <c r="I2" s="214" t="s">
        <v>1</v>
      </c>
      <c r="J2" s="214"/>
      <c r="K2" s="214"/>
      <c r="L2" s="214"/>
      <c r="M2" s="214"/>
      <c r="N2" s="215"/>
    </row>
    <row r="3" spans="2:14" ht="87.75" customHeight="1" thickBot="1" x14ac:dyDescent="0.25">
      <c r="B3" s="219"/>
      <c r="C3" s="221"/>
      <c r="D3" s="223"/>
      <c r="E3" s="225"/>
      <c r="F3" s="227"/>
      <c r="G3" s="229"/>
      <c r="H3" s="213"/>
      <c r="I3" s="78" t="s">
        <v>10</v>
      </c>
      <c r="J3" s="79" t="s">
        <v>11</v>
      </c>
      <c r="K3" s="80" t="s">
        <v>9</v>
      </c>
      <c r="L3" s="81" t="s">
        <v>8</v>
      </c>
      <c r="M3" s="82" t="s">
        <v>2</v>
      </c>
      <c r="N3" s="83" t="s">
        <v>12</v>
      </c>
    </row>
    <row r="4" spans="2:14" x14ac:dyDescent="0.2">
      <c r="B4" s="84" t="s">
        <v>43</v>
      </c>
      <c r="C4" s="84" t="s">
        <v>44</v>
      </c>
      <c r="D4" s="84" t="s">
        <v>45</v>
      </c>
      <c r="E4" s="85">
        <v>23</v>
      </c>
      <c r="F4" s="86" t="s">
        <v>46</v>
      </c>
      <c r="G4" s="87">
        <v>0</v>
      </c>
      <c r="H4" s="87">
        <v>6500</v>
      </c>
      <c r="I4" s="87">
        <v>3046</v>
      </c>
      <c r="J4" s="87">
        <v>3046</v>
      </c>
      <c r="K4" s="87">
        <v>3046</v>
      </c>
      <c r="L4" s="88">
        <f>+I4/H4</f>
        <v>0.4686153846153846</v>
      </c>
      <c r="M4" s="88">
        <f>+J4/H4</f>
        <v>0.4686153846153846</v>
      </c>
      <c r="N4" s="88">
        <f>+K4/H4</f>
        <v>0.4686153846153846</v>
      </c>
    </row>
    <row r="5" spans="2:14" x14ac:dyDescent="0.2">
      <c r="B5" s="89" t="s">
        <v>43</v>
      </c>
      <c r="C5" s="89" t="s">
        <v>44</v>
      </c>
      <c r="D5" s="89" t="s">
        <v>45</v>
      </c>
      <c r="E5" s="90">
        <v>23</v>
      </c>
      <c r="F5" s="91" t="s">
        <v>47</v>
      </c>
      <c r="G5" s="92">
        <v>0</v>
      </c>
      <c r="H5" s="92">
        <v>13000</v>
      </c>
      <c r="I5" s="92">
        <v>11214.21</v>
      </c>
      <c r="J5" s="92">
        <v>11214.21</v>
      </c>
      <c r="K5" s="92">
        <v>10891.57</v>
      </c>
      <c r="L5" s="93">
        <f t="shared" ref="L5:L33" si="0">+I5/H5</f>
        <v>0.86263153846153839</v>
      </c>
      <c r="M5" s="93">
        <f t="shared" ref="M5:M33" si="1">+J5/H5</f>
        <v>0.86263153846153839</v>
      </c>
      <c r="N5" s="93">
        <f t="shared" ref="N5:N33" si="2">+K5/H5</f>
        <v>0.83781307692307694</v>
      </c>
    </row>
    <row r="6" spans="2:14" x14ac:dyDescent="0.2">
      <c r="B6" s="89" t="s">
        <v>43</v>
      </c>
      <c r="C6" s="89" t="s">
        <v>44</v>
      </c>
      <c r="D6" s="89" t="s">
        <v>45</v>
      </c>
      <c r="E6" s="90">
        <v>23</v>
      </c>
      <c r="F6" s="91" t="s">
        <v>48</v>
      </c>
      <c r="G6" s="92">
        <v>0</v>
      </c>
      <c r="H6" s="92">
        <v>60345</v>
      </c>
      <c r="I6" s="92">
        <v>0</v>
      </c>
      <c r="J6" s="92">
        <v>0</v>
      </c>
      <c r="K6" s="92">
        <v>0</v>
      </c>
      <c r="L6" s="93">
        <f t="shared" si="0"/>
        <v>0</v>
      </c>
      <c r="M6" s="93">
        <f t="shared" si="1"/>
        <v>0</v>
      </c>
      <c r="N6" s="93">
        <f t="shared" si="2"/>
        <v>0</v>
      </c>
    </row>
    <row r="7" spans="2:14" x14ac:dyDescent="0.2">
      <c r="B7" s="89" t="s">
        <v>43</v>
      </c>
      <c r="C7" s="89" t="s">
        <v>44</v>
      </c>
      <c r="D7" s="89" t="s">
        <v>45</v>
      </c>
      <c r="E7" s="90">
        <v>23</v>
      </c>
      <c r="F7" s="91" t="s">
        <v>49</v>
      </c>
      <c r="G7" s="92">
        <v>0</v>
      </c>
      <c r="H7" s="92">
        <v>13000</v>
      </c>
      <c r="I7" s="92">
        <v>12950</v>
      </c>
      <c r="J7" s="92">
        <v>12950</v>
      </c>
      <c r="K7" s="92">
        <v>12950</v>
      </c>
      <c r="L7" s="93">
        <f t="shared" si="0"/>
        <v>0.99615384615384617</v>
      </c>
      <c r="M7" s="93">
        <f t="shared" si="1"/>
        <v>0.99615384615384617</v>
      </c>
      <c r="N7" s="93">
        <f t="shared" si="2"/>
        <v>0.99615384615384617</v>
      </c>
    </row>
    <row r="8" spans="2:14" x14ac:dyDescent="0.2">
      <c r="B8" s="89" t="s">
        <v>43</v>
      </c>
      <c r="C8" s="89" t="s">
        <v>44</v>
      </c>
      <c r="D8" s="89" t="s">
        <v>45</v>
      </c>
      <c r="E8" s="90">
        <v>23</v>
      </c>
      <c r="F8" s="91" t="s">
        <v>50</v>
      </c>
      <c r="G8" s="92">
        <v>0</v>
      </c>
      <c r="H8" s="92">
        <v>3000</v>
      </c>
      <c r="I8" s="92">
        <v>3000</v>
      </c>
      <c r="J8" s="92">
        <v>3000</v>
      </c>
      <c r="K8" s="92">
        <v>0</v>
      </c>
      <c r="L8" s="93">
        <f t="shared" si="0"/>
        <v>1</v>
      </c>
      <c r="M8" s="93">
        <f t="shared" si="1"/>
        <v>1</v>
      </c>
      <c r="N8" s="93">
        <f t="shared" si="2"/>
        <v>0</v>
      </c>
    </row>
    <row r="9" spans="2:14" x14ac:dyDescent="0.2">
      <c r="B9" s="89" t="s">
        <v>43</v>
      </c>
      <c r="C9" s="89" t="s">
        <v>44</v>
      </c>
      <c r="D9" s="89" t="s">
        <v>45</v>
      </c>
      <c r="E9" s="90">
        <v>23</v>
      </c>
      <c r="F9" s="91" t="s">
        <v>51</v>
      </c>
      <c r="G9" s="92">
        <v>200000</v>
      </c>
      <c r="H9" s="92">
        <v>102655</v>
      </c>
      <c r="I9" s="92">
        <v>86592.4</v>
      </c>
      <c r="J9" s="92">
        <v>86592.4</v>
      </c>
      <c r="K9" s="92">
        <v>49002.400000000001</v>
      </c>
      <c r="L9" s="93">
        <f t="shared" si="0"/>
        <v>0.84352832302372016</v>
      </c>
      <c r="M9" s="93">
        <f t="shared" si="1"/>
        <v>0.84352832302372016</v>
      </c>
      <c r="N9" s="93">
        <f t="shared" si="2"/>
        <v>0.47735034825386002</v>
      </c>
    </row>
    <row r="10" spans="2:14" x14ac:dyDescent="0.2">
      <c r="B10" s="89" t="s">
        <v>43</v>
      </c>
      <c r="C10" s="89" t="s">
        <v>52</v>
      </c>
      <c r="D10" s="89" t="s">
        <v>45</v>
      </c>
      <c r="E10" s="90">
        <v>23</v>
      </c>
      <c r="F10" s="91" t="s">
        <v>46</v>
      </c>
      <c r="G10" s="92">
        <v>0</v>
      </c>
      <c r="H10" s="92">
        <v>13000</v>
      </c>
      <c r="I10" s="92">
        <v>8027.92</v>
      </c>
      <c r="J10" s="92">
        <v>8027.92</v>
      </c>
      <c r="K10" s="92">
        <v>8027.92</v>
      </c>
      <c r="L10" s="93">
        <f t="shared" si="0"/>
        <v>0.61753230769230771</v>
      </c>
      <c r="M10" s="93">
        <f t="shared" si="1"/>
        <v>0.61753230769230771</v>
      </c>
      <c r="N10" s="93">
        <f t="shared" si="2"/>
        <v>0.61753230769230771</v>
      </c>
    </row>
    <row r="11" spans="2:14" x14ac:dyDescent="0.2">
      <c r="B11" s="89" t="s">
        <v>43</v>
      </c>
      <c r="C11" s="89" t="s">
        <v>52</v>
      </c>
      <c r="D11" s="89" t="s">
        <v>45</v>
      </c>
      <c r="E11" s="90">
        <v>23</v>
      </c>
      <c r="F11" s="91" t="s">
        <v>48</v>
      </c>
      <c r="G11" s="92">
        <v>0</v>
      </c>
      <c r="H11" s="92">
        <v>15100</v>
      </c>
      <c r="I11" s="92">
        <v>0</v>
      </c>
      <c r="J11" s="92">
        <v>0</v>
      </c>
      <c r="K11" s="92">
        <v>0</v>
      </c>
      <c r="L11" s="93">
        <f t="shared" si="0"/>
        <v>0</v>
      </c>
      <c r="M11" s="93">
        <f t="shared" si="1"/>
        <v>0</v>
      </c>
      <c r="N11" s="93">
        <f t="shared" si="2"/>
        <v>0</v>
      </c>
    </row>
    <row r="12" spans="2:14" x14ac:dyDescent="0.2">
      <c r="B12" s="89" t="s">
        <v>43</v>
      </c>
      <c r="C12" s="89" t="s">
        <v>52</v>
      </c>
      <c r="D12" s="89" t="s">
        <v>45</v>
      </c>
      <c r="E12" s="90">
        <v>23</v>
      </c>
      <c r="F12" s="91" t="s">
        <v>49</v>
      </c>
      <c r="G12" s="92">
        <v>0</v>
      </c>
      <c r="H12" s="92">
        <v>3200</v>
      </c>
      <c r="I12" s="92">
        <v>0</v>
      </c>
      <c r="J12" s="92">
        <v>0</v>
      </c>
      <c r="K12" s="92">
        <v>0</v>
      </c>
      <c r="L12" s="93">
        <f t="shared" si="0"/>
        <v>0</v>
      </c>
      <c r="M12" s="93">
        <f t="shared" si="1"/>
        <v>0</v>
      </c>
      <c r="N12" s="93">
        <f t="shared" si="2"/>
        <v>0</v>
      </c>
    </row>
    <row r="13" spans="2:14" x14ac:dyDescent="0.2">
      <c r="B13" s="89" t="s">
        <v>43</v>
      </c>
      <c r="C13" s="89" t="s">
        <v>52</v>
      </c>
      <c r="D13" s="89" t="s">
        <v>45</v>
      </c>
      <c r="E13" s="90">
        <v>23</v>
      </c>
      <c r="F13" s="91" t="s">
        <v>53</v>
      </c>
      <c r="G13" s="92">
        <v>0</v>
      </c>
      <c r="H13" s="92">
        <v>16000</v>
      </c>
      <c r="I13" s="92">
        <v>12300</v>
      </c>
      <c r="J13" s="92">
        <v>12300</v>
      </c>
      <c r="K13" s="92">
        <v>12300</v>
      </c>
      <c r="L13" s="93">
        <f t="shared" si="0"/>
        <v>0.76875000000000004</v>
      </c>
      <c r="M13" s="93">
        <f t="shared" si="1"/>
        <v>0.76875000000000004</v>
      </c>
      <c r="N13" s="93">
        <f t="shared" si="2"/>
        <v>0.76875000000000004</v>
      </c>
    </row>
    <row r="14" spans="2:14" x14ac:dyDescent="0.2">
      <c r="B14" s="89" t="s">
        <v>43</v>
      </c>
      <c r="C14" s="89" t="s">
        <v>52</v>
      </c>
      <c r="D14" s="89" t="s">
        <v>45</v>
      </c>
      <c r="E14" s="90">
        <v>23</v>
      </c>
      <c r="F14" s="91" t="s">
        <v>54</v>
      </c>
      <c r="G14" s="92">
        <v>0</v>
      </c>
      <c r="H14" s="92">
        <v>13840</v>
      </c>
      <c r="I14" s="92">
        <v>13840</v>
      </c>
      <c r="J14" s="92">
        <v>13840</v>
      </c>
      <c r="K14" s="92">
        <v>13840</v>
      </c>
      <c r="L14" s="93">
        <f t="shared" si="0"/>
        <v>1</v>
      </c>
      <c r="M14" s="93">
        <f t="shared" si="1"/>
        <v>1</v>
      </c>
      <c r="N14" s="93">
        <f t="shared" si="2"/>
        <v>1</v>
      </c>
    </row>
    <row r="15" spans="2:14" x14ac:dyDescent="0.2">
      <c r="B15" s="89" t="s">
        <v>43</v>
      </c>
      <c r="C15" s="89" t="s">
        <v>52</v>
      </c>
      <c r="D15" s="89" t="s">
        <v>45</v>
      </c>
      <c r="E15" s="90">
        <v>23</v>
      </c>
      <c r="F15" s="91" t="s">
        <v>51</v>
      </c>
      <c r="G15" s="92">
        <v>571349</v>
      </c>
      <c r="H15" s="92">
        <v>161209</v>
      </c>
      <c r="I15" s="92">
        <v>129306.28</v>
      </c>
      <c r="J15" s="92">
        <v>129306.28</v>
      </c>
      <c r="K15" s="92">
        <v>78556.28</v>
      </c>
      <c r="L15" s="93">
        <f t="shared" si="0"/>
        <v>0.80210335651235354</v>
      </c>
      <c r="M15" s="93">
        <f t="shared" si="1"/>
        <v>0.80210335651235354</v>
      </c>
      <c r="N15" s="93">
        <f t="shared" si="2"/>
        <v>0.48729462995242201</v>
      </c>
    </row>
    <row r="16" spans="2:14" x14ac:dyDescent="0.2">
      <c r="B16" s="89" t="s">
        <v>43</v>
      </c>
      <c r="C16" s="89" t="s">
        <v>52</v>
      </c>
      <c r="D16" s="89" t="s">
        <v>45</v>
      </c>
      <c r="E16" s="90">
        <v>23</v>
      </c>
      <c r="F16" s="91" t="s">
        <v>55</v>
      </c>
      <c r="G16" s="92">
        <v>307496</v>
      </c>
      <c r="H16" s="92">
        <v>645438</v>
      </c>
      <c r="I16" s="92">
        <v>413536</v>
      </c>
      <c r="J16" s="92">
        <v>413536</v>
      </c>
      <c r="K16" s="92">
        <v>262930.24</v>
      </c>
      <c r="L16" s="93">
        <f t="shared" si="0"/>
        <v>0.640706001196087</v>
      </c>
      <c r="M16" s="93">
        <f t="shared" si="1"/>
        <v>0.640706001196087</v>
      </c>
      <c r="N16" s="93">
        <f t="shared" si="2"/>
        <v>0.40736715222840925</v>
      </c>
    </row>
    <row r="17" spans="2:18" x14ac:dyDescent="0.2">
      <c r="B17" s="89" t="s">
        <v>43</v>
      </c>
      <c r="C17" s="89" t="s">
        <v>52</v>
      </c>
      <c r="D17" s="89" t="s">
        <v>45</v>
      </c>
      <c r="E17" s="90">
        <v>23</v>
      </c>
      <c r="F17" s="91" t="s">
        <v>56</v>
      </c>
      <c r="G17" s="92">
        <v>11898</v>
      </c>
      <c r="H17" s="92">
        <v>20956</v>
      </c>
      <c r="I17" s="92">
        <v>16218</v>
      </c>
      <c r="J17" s="92">
        <v>16218</v>
      </c>
      <c r="K17" s="92">
        <v>9603</v>
      </c>
      <c r="L17" s="93">
        <f t="shared" si="0"/>
        <v>0.77390723420500096</v>
      </c>
      <c r="M17" s="93">
        <f t="shared" si="1"/>
        <v>0.77390723420500096</v>
      </c>
      <c r="N17" s="93">
        <f t="shared" si="2"/>
        <v>0.45824584844435962</v>
      </c>
    </row>
    <row r="18" spans="2:18" x14ac:dyDescent="0.2">
      <c r="B18" s="89" t="s">
        <v>43</v>
      </c>
      <c r="C18" s="89" t="s">
        <v>52</v>
      </c>
      <c r="D18" s="89" t="s">
        <v>57</v>
      </c>
      <c r="E18" s="90">
        <v>23</v>
      </c>
      <c r="F18" s="91" t="s">
        <v>58</v>
      </c>
      <c r="G18" s="92">
        <v>0</v>
      </c>
      <c r="H18" s="92">
        <v>32000</v>
      </c>
      <c r="I18" s="92">
        <v>0</v>
      </c>
      <c r="J18" s="92">
        <v>0</v>
      </c>
      <c r="K18" s="92">
        <v>0</v>
      </c>
      <c r="L18" s="93">
        <f t="shared" si="0"/>
        <v>0</v>
      </c>
      <c r="M18" s="93">
        <f t="shared" si="1"/>
        <v>0</v>
      </c>
      <c r="N18" s="93">
        <f t="shared" si="2"/>
        <v>0</v>
      </c>
    </row>
    <row r="19" spans="2:18" x14ac:dyDescent="0.2">
      <c r="B19" s="89" t="s">
        <v>43</v>
      </c>
      <c r="C19" s="89" t="s">
        <v>52</v>
      </c>
      <c r="D19" s="89" t="s">
        <v>57</v>
      </c>
      <c r="E19" s="90">
        <v>23</v>
      </c>
      <c r="F19" s="91" t="s">
        <v>59</v>
      </c>
      <c r="G19" s="92">
        <v>0</v>
      </c>
      <c r="H19" s="92">
        <v>15000</v>
      </c>
      <c r="I19" s="92">
        <v>0</v>
      </c>
      <c r="J19" s="92">
        <v>0</v>
      </c>
      <c r="K19" s="92">
        <v>0</v>
      </c>
      <c r="L19" s="93">
        <f t="shared" si="0"/>
        <v>0</v>
      </c>
      <c r="M19" s="93">
        <f t="shared" si="1"/>
        <v>0</v>
      </c>
      <c r="N19" s="93">
        <f t="shared" si="2"/>
        <v>0</v>
      </c>
    </row>
    <row r="20" spans="2:18" x14ac:dyDescent="0.2">
      <c r="B20" s="89" t="s">
        <v>43</v>
      </c>
      <c r="C20" s="89" t="s">
        <v>52</v>
      </c>
      <c r="D20" s="89" t="s">
        <v>57</v>
      </c>
      <c r="E20" s="90">
        <v>23</v>
      </c>
      <c r="F20" s="91" t="s">
        <v>46</v>
      </c>
      <c r="G20" s="92">
        <v>0</v>
      </c>
      <c r="H20" s="92">
        <v>65000</v>
      </c>
      <c r="I20" s="92">
        <v>0</v>
      </c>
      <c r="J20" s="92">
        <v>0</v>
      </c>
      <c r="K20" s="92">
        <v>0</v>
      </c>
      <c r="L20" s="93">
        <f t="shared" si="0"/>
        <v>0</v>
      </c>
      <c r="M20" s="93">
        <f t="shared" si="1"/>
        <v>0</v>
      </c>
      <c r="N20" s="93">
        <f t="shared" si="2"/>
        <v>0</v>
      </c>
    </row>
    <row r="21" spans="2:18" x14ac:dyDescent="0.2">
      <c r="B21" s="89" t="s">
        <v>43</v>
      </c>
      <c r="C21" s="89" t="s">
        <v>52</v>
      </c>
      <c r="D21" s="89" t="s">
        <v>57</v>
      </c>
      <c r="E21" s="90">
        <v>23</v>
      </c>
      <c r="F21" s="91" t="s">
        <v>60</v>
      </c>
      <c r="G21" s="92">
        <v>0</v>
      </c>
      <c r="H21" s="92">
        <v>3800</v>
      </c>
      <c r="I21" s="92">
        <v>0</v>
      </c>
      <c r="J21" s="92">
        <v>0</v>
      </c>
      <c r="K21" s="92">
        <v>0</v>
      </c>
      <c r="L21" s="93">
        <f t="shared" si="0"/>
        <v>0</v>
      </c>
      <c r="M21" s="93">
        <f t="shared" si="1"/>
        <v>0</v>
      </c>
      <c r="N21" s="93">
        <f t="shared" si="2"/>
        <v>0</v>
      </c>
    </row>
    <row r="22" spans="2:18" x14ac:dyDescent="0.2">
      <c r="B22" s="89" t="s">
        <v>43</v>
      </c>
      <c r="C22" s="89" t="s">
        <v>52</v>
      </c>
      <c r="D22" s="89" t="s">
        <v>57</v>
      </c>
      <c r="E22" s="90">
        <v>23</v>
      </c>
      <c r="F22" s="91" t="s">
        <v>47</v>
      </c>
      <c r="G22" s="92">
        <v>0</v>
      </c>
      <c r="H22" s="92">
        <v>53316</v>
      </c>
      <c r="I22" s="92">
        <v>35225.96</v>
      </c>
      <c r="J22" s="92">
        <v>35225.96</v>
      </c>
      <c r="K22" s="92">
        <v>35225.96</v>
      </c>
      <c r="L22" s="93">
        <f t="shared" si="0"/>
        <v>0.66070147798034362</v>
      </c>
      <c r="M22" s="93">
        <f t="shared" si="1"/>
        <v>0.66070147798034362</v>
      </c>
      <c r="N22" s="93">
        <f t="shared" si="2"/>
        <v>0.66070147798034362</v>
      </c>
    </row>
    <row r="23" spans="2:18" x14ac:dyDescent="0.2">
      <c r="B23" s="89" t="s">
        <v>43</v>
      </c>
      <c r="C23" s="89" t="s">
        <v>52</v>
      </c>
      <c r="D23" s="89" t="s">
        <v>57</v>
      </c>
      <c r="E23" s="90">
        <v>23</v>
      </c>
      <c r="F23" s="91" t="s">
        <v>61</v>
      </c>
      <c r="G23" s="92">
        <v>0</v>
      </c>
      <c r="H23" s="92">
        <v>3534</v>
      </c>
      <c r="I23" s="92">
        <v>2700</v>
      </c>
      <c r="J23" s="92">
        <v>2700</v>
      </c>
      <c r="K23" s="92">
        <v>2700</v>
      </c>
      <c r="L23" s="93">
        <f t="shared" si="0"/>
        <v>0.76400679117147707</v>
      </c>
      <c r="M23" s="93">
        <f t="shared" si="1"/>
        <v>0.76400679117147707</v>
      </c>
      <c r="N23" s="93">
        <f t="shared" si="2"/>
        <v>0.76400679117147707</v>
      </c>
    </row>
    <row r="24" spans="2:18" x14ac:dyDescent="0.2">
      <c r="B24" s="89" t="s">
        <v>43</v>
      </c>
      <c r="C24" s="89" t="s">
        <v>52</v>
      </c>
      <c r="D24" s="89" t="s">
        <v>57</v>
      </c>
      <c r="E24" s="90">
        <v>23</v>
      </c>
      <c r="F24" s="91" t="s">
        <v>49</v>
      </c>
      <c r="G24" s="92">
        <v>0</v>
      </c>
      <c r="H24" s="92">
        <v>201369</v>
      </c>
      <c r="I24" s="92">
        <v>74411</v>
      </c>
      <c r="J24" s="92">
        <v>74411</v>
      </c>
      <c r="K24" s="92">
        <v>37661</v>
      </c>
      <c r="L24" s="93">
        <f t="shared" si="0"/>
        <v>0.36952559728657342</v>
      </c>
      <c r="M24" s="93">
        <f t="shared" si="1"/>
        <v>0.36952559728657342</v>
      </c>
      <c r="N24" s="93">
        <f t="shared" si="2"/>
        <v>0.1870248151403642</v>
      </c>
    </row>
    <row r="25" spans="2:18" x14ac:dyDescent="0.2">
      <c r="B25" s="89" t="s">
        <v>43</v>
      </c>
      <c r="C25" s="89" t="s">
        <v>52</v>
      </c>
      <c r="D25" s="89" t="s">
        <v>57</v>
      </c>
      <c r="E25" s="90">
        <v>23</v>
      </c>
      <c r="F25" s="91" t="s">
        <v>53</v>
      </c>
      <c r="G25" s="92">
        <v>0</v>
      </c>
      <c r="H25" s="92">
        <v>6000</v>
      </c>
      <c r="I25" s="92">
        <v>0</v>
      </c>
      <c r="J25" s="92">
        <v>0</v>
      </c>
      <c r="K25" s="92">
        <v>0</v>
      </c>
      <c r="L25" s="93">
        <f t="shared" si="0"/>
        <v>0</v>
      </c>
      <c r="M25" s="93">
        <f t="shared" si="1"/>
        <v>0</v>
      </c>
      <c r="N25" s="93">
        <f t="shared" si="2"/>
        <v>0</v>
      </c>
    </row>
    <row r="26" spans="2:18" x14ac:dyDescent="0.2">
      <c r="B26" s="89" t="s">
        <v>43</v>
      </c>
      <c r="C26" s="89" t="s">
        <v>52</v>
      </c>
      <c r="D26" s="89" t="s">
        <v>57</v>
      </c>
      <c r="E26" s="90">
        <v>23</v>
      </c>
      <c r="F26" s="91" t="s">
        <v>54</v>
      </c>
      <c r="G26" s="92">
        <v>0</v>
      </c>
      <c r="H26" s="92">
        <v>72660</v>
      </c>
      <c r="I26" s="92">
        <v>6920</v>
      </c>
      <c r="J26" s="92">
        <v>6920</v>
      </c>
      <c r="K26" s="92">
        <v>6920</v>
      </c>
      <c r="L26" s="93">
        <f t="shared" si="0"/>
        <v>9.5238095238095233E-2</v>
      </c>
      <c r="M26" s="93">
        <f t="shared" si="1"/>
        <v>9.5238095238095233E-2</v>
      </c>
      <c r="N26" s="93">
        <f t="shared" si="2"/>
        <v>9.5238095238095233E-2</v>
      </c>
    </row>
    <row r="27" spans="2:18" x14ac:dyDescent="0.2">
      <c r="B27" s="89" t="s">
        <v>43</v>
      </c>
      <c r="C27" s="89" t="s">
        <v>52</v>
      </c>
      <c r="D27" s="89" t="s">
        <v>57</v>
      </c>
      <c r="E27" s="90">
        <v>23</v>
      </c>
      <c r="F27" s="91" t="s">
        <v>51</v>
      </c>
      <c r="G27" s="92">
        <v>0</v>
      </c>
      <c r="H27" s="92">
        <v>457433</v>
      </c>
      <c r="I27" s="92">
        <v>152159</v>
      </c>
      <c r="J27" s="92">
        <v>152159</v>
      </c>
      <c r="K27" s="92">
        <v>129533</v>
      </c>
      <c r="L27" s="93">
        <f t="shared" si="0"/>
        <v>0.33263669214945141</v>
      </c>
      <c r="M27" s="93">
        <f t="shared" si="1"/>
        <v>0.33263669214945141</v>
      </c>
      <c r="N27" s="93">
        <f t="shared" si="2"/>
        <v>0.28317371068549929</v>
      </c>
    </row>
    <row r="28" spans="2:18" x14ac:dyDescent="0.2">
      <c r="B28" s="89" t="s">
        <v>43</v>
      </c>
      <c r="C28" s="89" t="s">
        <v>52</v>
      </c>
      <c r="D28" s="89" t="s">
        <v>57</v>
      </c>
      <c r="E28" s="90">
        <v>26</v>
      </c>
      <c r="F28" s="91" t="s">
        <v>62</v>
      </c>
      <c r="G28" s="92">
        <v>0</v>
      </c>
      <c r="H28" s="92">
        <v>18000</v>
      </c>
      <c r="I28" s="92">
        <v>4515.33</v>
      </c>
      <c r="J28" s="92">
        <v>4515.33</v>
      </c>
      <c r="K28" s="92">
        <v>4515.33</v>
      </c>
      <c r="L28" s="93">
        <f t="shared" si="0"/>
        <v>0.25085166666666664</v>
      </c>
      <c r="M28" s="93">
        <f t="shared" si="1"/>
        <v>0.25085166666666664</v>
      </c>
      <c r="N28" s="93">
        <f t="shared" si="2"/>
        <v>0.25085166666666664</v>
      </c>
    </row>
    <row r="29" spans="2:18" x14ac:dyDescent="0.2">
      <c r="B29" s="89" t="s">
        <v>43</v>
      </c>
      <c r="C29" s="89" t="s">
        <v>52</v>
      </c>
      <c r="D29" s="89" t="s">
        <v>57</v>
      </c>
      <c r="E29" s="90">
        <v>26</v>
      </c>
      <c r="F29" s="91" t="s">
        <v>63</v>
      </c>
      <c r="G29" s="92">
        <v>0</v>
      </c>
      <c r="H29" s="92">
        <v>12000</v>
      </c>
      <c r="I29" s="92">
        <v>0</v>
      </c>
      <c r="J29" s="92">
        <v>0</v>
      </c>
      <c r="K29" s="92">
        <v>0</v>
      </c>
      <c r="L29" s="93">
        <f t="shared" si="0"/>
        <v>0</v>
      </c>
      <c r="M29" s="93">
        <f t="shared" si="1"/>
        <v>0</v>
      </c>
      <c r="N29" s="93">
        <f t="shared" si="2"/>
        <v>0</v>
      </c>
    </row>
    <row r="30" spans="2:18" x14ac:dyDescent="0.2">
      <c r="B30" s="89" t="s">
        <v>43</v>
      </c>
      <c r="C30" s="89" t="s">
        <v>52</v>
      </c>
      <c r="D30" s="89" t="s">
        <v>57</v>
      </c>
      <c r="E30" s="90">
        <v>26</v>
      </c>
      <c r="F30" s="91" t="s">
        <v>64</v>
      </c>
      <c r="G30" s="92">
        <v>0</v>
      </c>
      <c r="H30" s="92">
        <v>9000</v>
      </c>
      <c r="I30" s="92">
        <v>0</v>
      </c>
      <c r="J30" s="92">
        <v>0</v>
      </c>
      <c r="K30" s="92">
        <v>0</v>
      </c>
      <c r="L30" s="93">
        <f t="shared" si="0"/>
        <v>0</v>
      </c>
      <c r="M30" s="93">
        <f t="shared" si="1"/>
        <v>0</v>
      </c>
      <c r="N30" s="93">
        <f t="shared" si="2"/>
        <v>0</v>
      </c>
    </row>
    <row r="31" spans="2:18" x14ac:dyDescent="0.2">
      <c r="B31" s="89" t="s">
        <v>43</v>
      </c>
      <c r="C31" s="89" t="s">
        <v>52</v>
      </c>
      <c r="D31" s="89" t="s">
        <v>57</v>
      </c>
      <c r="E31" s="90">
        <v>26</v>
      </c>
      <c r="F31" s="91" t="s">
        <v>65</v>
      </c>
      <c r="G31" s="92">
        <v>0</v>
      </c>
      <c r="H31" s="92">
        <v>3000</v>
      </c>
      <c r="I31" s="92">
        <v>0</v>
      </c>
      <c r="J31" s="92">
        <v>0</v>
      </c>
      <c r="K31" s="92">
        <v>0</v>
      </c>
      <c r="L31" s="93">
        <f t="shared" si="0"/>
        <v>0</v>
      </c>
      <c r="M31" s="93">
        <f t="shared" si="1"/>
        <v>0</v>
      </c>
      <c r="N31" s="93">
        <f t="shared" si="2"/>
        <v>0</v>
      </c>
      <c r="O31" s="107"/>
      <c r="P31" s="108" t="s">
        <v>18</v>
      </c>
      <c r="Q31" s="109">
        <v>31.9</v>
      </c>
      <c r="R31" s="107"/>
    </row>
    <row r="32" spans="2:18" x14ac:dyDescent="0.2">
      <c r="B32" s="89" t="s">
        <v>43</v>
      </c>
      <c r="C32" s="89" t="s">
        <v>52</v>
      </c>
      <c r="D32" s="89" t="s">
        <v>57</v>
      </c>
      <c r="E32" s="90">
        <v>26</v>
      </c>
      <c r="F32" s="91" t="s">
        <v>66</v>
      </c>
      <c r="G32" s="92">
        <v>0</v>
      </c>
      <c r="H32" s="92">
        <v>102060</v>
      </c>
      <c r="I32" s="92">
        <v>19641.169999999998</v>
      </c>
      <c r="J32" s="92">
        <v>19641.169999999998</v>
      </c>
      <c r="K32" s="92">
        <v>19641.169999999998</v>
      </c>
      <c r="L32" s="93">
        <f t="shared" si="0"/>
        <v>0.19244728591024884</v>
      </c>
      <c r="M32" s="93">
        <f t="shared" si="1"/>
        <v>0.19244728591024884</v>
      </c>
      <c r="N32" s="93">
        <f t="shared" si="2"/>
        <v>0.19244728591024884</v>
      </c>
      <c r="O32" s="107"/>
      <c r="P32" s="108" t="s">
        <v>19</v>
      </c>
      <c r="Q32" s="109">
        <v>54.2</v>
      </c>
      <c r="R32" s="107"/>
    </row>
    <row r="33" spans="2:18" ht="13.5" thickBot="1" x14ac:dyDescent="0.25">
      <c r="B33" s="94" t="s">
        <v>43</v>
      </c>
      <c r="C33" s="94" t="s">
        <v>52</v>
      </c>
      <c r="D33" s="94" t="s">
        <v>57</v>
      </c>
      <c r="E33" s="95">
        <v>26</v>
      </c>
      <c r="F33" s="96" t="s">
        <v>67</v>
      </c>
      <c r="G33" s="97">
        <v>0</v>
      </c>
      <c r="H33" s="97">
        <v>44720</v>
      </c>
      <c r="I33" s="97">
        <v>0</v>
      </c>
      <c r="J33" s="97">
        <v>0</v>
      </c>
      <c r="K33" s="97">
        <v>0</v>
      </c>
      <c r="L33" s="98">
        <f t="shared" si="0"/>
        <v>0</v>
      </c>
      <c r="M33" s="98">
        <f t="shared" si="1"/>
        <v>0</v>
      </c>
      <c r="N33" s="98">
        <f t="shared" si="2"/>
        <v>0</v>
      </c>
      <c r="O33" s="107"/>
      <c r="P33" s="107"/>
      <c r="Q33" s="107"/>
      <c r="R33" s="107"/>
    </row>
    <row r="34" spans="2:18" ht="13.5" thickBot="1" x14ac:dyDescent="0.25">
      <c r="B34" s="216" t="s">
        <v>68</v>
      </c>
      <c r="C34" s="217"/>
      <c r="D34" s="217"/>
      <c r="E34" s="217"/>
      <c r="F34" s="217"/>
      <c r="G34" s="99">
        <f>+SUM(G4:G33)</f>
        <v>1090743</v>
      </c>
      <c r="H34" s="99">
        <f t="shared" ref="H34:K34" si="3">+SUM(H4:H33)</f>
        <v>2186135</v>
      </c>
      <c r="I34" s="99">
        <f t="shared" si="3"/>
        <v>1005603.2699999999</v>
      </c>
      <c r="J34" s="99">
        <f t="shared" si="3"/>
        <v>1005603.2699999999</v>
      </c>
      <c r="K34" s="99">
        <f t="shared" si="3"/>
        <v>697343.87</v>
      </c>
      <c r="L34" s="100">
        <f>+I34/H34</f>
        <v>0.45999138662525413</v>
      </c>
      <c r="M34" s="100">
        <f>+J34/H34</f>
        <v>0.45999138662525413</v>
      </c>
      <c r="N34" s="101">
        <f>+K34/H34</f>
        <v>0.31898481566783388</v>
      </c>
    </row>
    <row r="35" spans="2:18" ht="15" x14ac:dyDescent="0.25">
      <c r="B35" s="102" t="s">
        <v>21</v>
      </c>
    </row>
    <row r="36" spans="2:18" ht="15" x14ac:dyDescent="0.25">
      <c r="B36" s="25"/>
    </row>
    <row r="37" spans="2:18" ht="15" x14ac:dyDescent="0.25">
      <c r="B37" s="3"/>
    </row>
    <row r="38" spans="2:18" ht="15" x14ac:dyDescent="0.25">
      <c r="B38" s="25"/>
    </row>
    <row r="39" spans="2:18" x14ac:dyDescent="0.2">
      <c r="B39" s="106"/>
    </row>
    <row r="40" spans="2:18" ht="15" x14ac:dyDescent="0.25">
      <c r="B40" s="26"/>
    </row>
    <row r="41" spans="2:18" x14ac:dyDescent="0.2">
      <c r="B41" s="106"/>
    </row>
    <row r="42" spans="2:18" ht="15" x14ac:dyDescent="0.25">
      <c r="B42" s="26"/>
    </row>
    <row r="43" spans="2:18" x14ac:dyDescent="0.2">
      <c r="B43" s="106"/>
    </row>
  </sheetData>
  <mergeCells count="9">
    <mergeCell ref="H2:H3"/>
    <mergeCell ref="I2:N2"/>
    <mergeCell ref="B34:F34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58"/>
  <sheetViews>
    <sheetView tabSelected="1" workbookViewId="0">
      <selection activeCell="A7" sqref="A7"/>
    </sheetView>
  </sheetViews>
  <sheetFormatPr baseColWidth="10" defaultRowHeight="12.75" x14ac:dyDescent="0.2"/>
  <cols>
    <col min="1" max="1" width="13" style="75" customWidth="1"/>
    <col min="2" max="3" width="11.42578125" style="75"/>
    <col min="4" max="4" width="11.42578125" style="76"/>
    <col min="5" max="5" width="13" style="77" customWidth="1"/>
    <col min="6" max="6" width="58.7109375" style="77" customWidth="1"/>
    <col min="7" max="7" width="11.7109375" style="77" bestFit="1" customWidth="1"/>
    <col min="8" max="16384" width="11.42578125" style="77"/>
  </cols>
  <sheetData>
    <row r="6" spans="1:26" ht="15" x14ac:dyDescent="0.2">
      <c r="A6" s="110" t="s">
        <v>20</v>
      </c>
      <c r="B6" s="77"/>
      <c r="C6" s="76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t="15.75" x14ac:dyDescent="0.25">
      <c r="A7" s="112" t="s">
        <v>70</v>
      </c>
      <c r="B7" s="77"/>
      <c r="C7" s="76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13.5" thickBot="1" x14ac:dyDescent="0.25"/>
    <row r="9" spans="1:26" ht="15" customHeight="1" x14ac:dyDescent="0.2">
      <c r="A9" s="218" t="s">
        <v>0</v>
      </c>
      <c r="B9" s="220" t="s">
        <v>13</v>
      </c>
      <c r="C9" s="222" t="s">
        <v>14</v>
      </c>
      <c r="D9" s="224" t="s">
        <v>4</v>
      </c>
      <c r="E9" s="226" t="s">
        <v>5</v>
      </c>
      <c r="F9" s="246" t="s">
        <v>86</v>
      </c>
      <c r="G9" s="228" t="s">
        <v>3</v>
      </c>
      <c r="H9" s="212" t="s">
        <v>6</v>
      </c>
      <c r="I9" s="214" t="s">
        <v>1</v>
      </c>
      <c r="J9" s="214"/>
      <c r="K9" s="214"/>
      <c r="L9" s="214"/>
      <c r="M9" s="214"/>
      <c r="N9" s="215"/>
    </row>
    <row r="10" spans="1:26" ht="87.75" customHeight="1" thickBot="1" x14ac:dyDescent="0.25">
      <c r="A10" s="219"/>
      <c r="B10" s="221"/>
      <c r="C10" s="223"/>
      <c r="D10" s="225"/>
      <c r="E10" s="227"/>
      <c r="F10" s="247"/>
      <c r="G10" s="229"/>
      <c r="H10" s="213"/>
      <c r="I10" s="78" t="s">
        <v>10</v>
      </c>
      <c r="J10" s="79" t="s">
        <v>11</v>
      </c>
      <c r="K10" s="80" t="s">
        <v>9</v>
      </c>
      <c r="L10" s="81" t="s">
        <v>8</v>
      </c>
      <c r="M10" s="82" t="s">
        <v>2</v>
      </c>
      <c r="N10" s="83" t="s">
        <v>12</v>
      </c>
    </row>
    <row r="11" spans="1:26" x14ac:dyDescent="0.2">
      <c r="A11" s="153" t="s">
        <v>43</v>
      </c>
      <c r="B11" s="153" t="s">
        <v>44</v>
      </c>
      <c r="C11" s="153" t="s">
        <v>45</v>
      </c>
      <c r="D11" s="154">
        <v>23</v>
      </c>
      <c r="E11" s="149" t="s">
        <v>46</v>
      </c>
      <c r="F11" s="149" t="s">
        <v>76</v>
      </c>
      <c r="G11" s="113">
        <v>0</v>
      </c>
      <c r="H11" s="113">
        <v>6500</v>
      </c>
      <c r="I11" s="113">
        <v>3046</v>
      </c>
      <c r="J11" s="113">
        <v>3046</v>
      </c>
      <c r="K11" s="113">
        <v>3046</v>
      </c>
      <c r="L11" s="114">
        <f>+I11/H11</f>
        <v>0.4686153846153846</v>
      </c>
      <c r="M11" s="114">
        <f>+J11/H11</f>
        <v>0.4686153846153846</v>
      </c>
      <c r="N11" s="114">
        <f>+K11/H11</f>
        <v>0.4686153846153846</v>
      </c>
    </row>
    <row r="12" spans="1:26" x14ac:dyDescent="0.2">
      <c r="A12" s="155" t="s">
        <v>43</v>
      </c>
      <c r="B12" s="155" t="s">
        <v>44</v>
      </c>
      <c r="C12" s="155" t="s">
        <v>45</v>
      </c>
      <c r="D12" s="156">
        <v>23</v>
      </c>
      <c r="E12" s="150" t="s">
        <v>47</v>
      </c>
      <c r="F12" s="150" t="s">
        <v>77</v>
      </c>
      <c r="G12" s="115">
        <v>0</v>
      </c>
      <c r="H12" s="115">
        <v>13000</v>
      </c>
      <c r="I12" s="115">
        <v>11214.21</v>
      </c>
      <c r="J12" s="115">
        <v>11214.21</v>
      </c>
      <c r="K12" s="115">
        <v>10891.57</v>
      </c>
      <c r="L12" s="116">
        <f t="shared" ref="L12:L43" si="0">+I12/H12</f>
        <v>0.86263153846153839</v>
      </c>
      <c r="M12" s="116">
        <f t="shared" ref="M12:M43" si="1">+J12/H12</f>
        <v>0.86263153846153839</v>
      </c>
      <c r="N12" s="116">
        <f t="shared" ref="N12:N43" si="2">+K12/H12</f>
        <v>0.83781307692307694</v>
      </c>
    </row>
    <row r="13" spans="1:26" x14ac:dyDescent="0.2">
      <c r="A13" s="155" t="s">
        <v>43</v>
      </c>
      <c r="B13" s="155" t="s">
        <v>44</v>
      </c>
      <c r="C13" s="155" t="s">
        <v>45</v>
      </c>
      <c r="D13" s="156">
        <v>23</v>
      </c>
      <c r="E13" s="150" t="s">
        <v>48</v>
      </c>
      <c r="F13" s="150" t="s">
        <v>78</v>
      </c>
      <c r="G13" s="115">
        <v>0</v>
      </c>
      <c r="H13" s="115">
        <v>60345</v>
      </c>
      <c r="I13" s="115">
        <v>0</v>
      </c>
      <c r="J13" s="115">
        <v>0</v>
      </c>
      <c r="K13" s="115">
        <v>0</v>
      </c>
      <c r="L13" s="116">
        <f t="shared" si="0"/>
        <v>0</v>
      </c>
      <c r="M13" s="116">
        <f t="shared" si="1"/>
        <v>0</v>
      </c>
      <c r="N13" s="116">
        <f t="shared" si="2"/>
        <v>0</v>
      </c>
    </row>
    <row r="14" spans="1:26" x14ac:dyDescent="0.2">
      <c r="A14" s="155" t="s">
        <v>43</v>
      </c>
      <c r="B14" s="155" t="s">
        <v>44</v>
      </c>
      <c r="C14" s="155" t="s">
        <v>45</v>
      </c>
      <c r="D14" s="156">
        <v>23</v>
      </c>
      <c r="E14" s="150" t="s">
        <v>49</v>
      </c>
      <c r="F14" s="150" t="s">
        <v>79</v>
      </c>
      <c r="G14" s="115">
        <v>0</v>
      </c>
      <c r="H14" s="115">
        <v>13000</v>
      </c>
      <c r="I14" s="115">
        <v>12950</v>
      </c>
      <c r="J14" s="115">
        <v>12950</v>
      </c>
      <c r="K14" s="115">
        <v>12950</v>
      </c>
      <c r="L14" s="116">
        <f t="shared" si="0"/>
        <v>0.99615384615384617</v>
      </c>
      <c r="M14" s="116">
        <f t="shared" si="1"/>
        <v>0.99615384615384617</v>
      </c>
      <c r="N14" s="116">
        <f t="shared" si="2"/>
        <v>0.99615384615384617</v>
      </c>
    </row>
    <row r="15" spans="1:26" x14ac:dyDescent="0.2">
      <c r="A15" s="155" t="s">
        <v>43</v>
      </c>
      <c r="B15" s="155" t="s">
        <v>44</v>
      </c>
      <c r="C15" s="155" t="s">
        <v>45</v>
      </c>
      <c r="D15" s="156">
        <v>23</v>
      </c>
      <c r="E15" s="150" t="s">
        <v>50</v>
      </c>
      <c r="F15" s="150" t="s">
        <v>80</v>
      </c>
      <c r="G15" s="115">
        <v>0</v>
      </c>
      <c r="H15" s="115">
        <v>3000</v>
      </c>
      <c r="I15" s="115">
        <v>3000</v>
      </c>
      <c r="J15" s="115">
        <v>3000</v>
      </c>
      <c r="K15" s="115">
        <v>0</v>
      </c>
      <c r="L15" s="116">
        <f t="shared" si="0"/>
        <v>1</v>
      </c>
      <c r="M15" s="116">
        <f t="shared" si="1"/>
        <v>1</v>
      </c>
      <c r="N15" s="116">
        <f t="shared" si="2"/>
        <v>0</v>
      </c>
    </row>
    <row r="16" spans="1:26" x14ac:dyDescent="0.2">
      <c r="A16" s="155" t="s">
        <v>43</v>
      </c>
      <c r="B16" s="155" t="s">
        <v>44</v>
      </c>
      <c r="C16" s="155" t="s">
        <v>45</v>
      </c>
      <c r="D16" s="156">
        <v>23</v>
      </c>
      <c r="E16" s="150" t="s">
        <v>51</v>
      </c>
      <c r="F16" s="150" t="s">
        <v>81</v>
      </c>
      <c r="G16" s="115">
        <v>200000</v>
      </c>
      <c r="H16" s="115">
        <v>102655</v>
      </c>
      <c r="I16" s="115">
        <v>86592.4</v>
      </c>
      <c r="J16" s="115">
        <v>86592.4</v>
      </c>
      <c r="K16" s="115">
        <v>49002.400000000001</v>
      </c>
      <c r="L16" s="116">
        <f t="shared" si="0"/>
        <v>0.84352832302372016</v>
      </c>
      <c r="M16" s="116">
        <f t="shared" si="1"/>
        <v>0.84352832302372016</v>
      </c>
      <c r="N16" s="116">
        <f t="shared" si="2"/>
        <v>0.47735034825386002</v>
      </c>
    </row>
    <row r="17" spans="1:14" x14ac:dyDescent="0.2">
      <c r="A17" s="237" t="s">
        <v>71</v>
      </c>
      <c r="B17" s="238"/>
      <c r="C17" s="238"/>
      <c r="D17" s="238"/>
      <c r="E17" s="239"/>
      <c r="F17" s="139"/>
      <c r="G17" s="117">
        <f>SUM(G11:G16)</f>
        <v>200000</v>
      </c>
      <c r="H17" s="117">
        <f t="shared" ref="H17:K17" si="3">SUM(H11:H16)</f>
        <v>198500</v>
      </c>
      <c r="I17" s="117">
        <f t="shared" si="3"/>
        <v>116802.60999999999</v>
      </c>
      <c r="J17" s="117">
        <f t="shared" si="3"/>
        <v>116802.60999999999</v>
      </c>
      <c r="K17" s="117">
        <f t="shared" si="3"/>
        <v>75889.97</v>
      </c>
      <c r="L17" s="118">
        <f t="shared" si="0"/>
        <v>0.58842624685138534</v>
      </c>
      <c r="M17" s="118">
        <f t="shared" si="1"/>
        <v>0.58842624685138534</v>
      </c>
      <c r="N17" s="118">
        <f t="shared" si="2"/>
        <v>0.38231722921914357</v>
      </c>
    </row>
    <row r="18" spans="1:14" x14ac:dyDescent="0.2">
      <c r="A18" s="157" t="s">
        <v>43</v>
      </c>
      <c r="B18" s="157" t="s">
        <v>52</v>
      </c>
      <c r="C18" s="157" t="s">
        <v>45</v>
      </c>
      <c r="D18" s="158">
        <v>23</v>
      </c>
      <c r="E18" s="144" t="s">
        <v>46</v>
      </c>
      <c r="F18" s="143" t="s">
        <v>76</v>
      </c>
      <c r="G18" s="119">
        <v>0</v>
      </c>
      <c r="H18" s="119">
        <v>13000</v>
      </c>
      <c r="I18" s="119">
        <v>8027.92</v>
      </c>
      <c r="J18" s="119">
        <v>8027.92</v>
      </c>
      <c r="K18" s="119">
        <v>8027.92</v>
      </c>
      <c r="L18" s="120">
        <f t="shared" si="0"/>
        <v>0.61753230769230771</v>
      </c>
      <c r="M18" s="120">
        <f t="shared" si="1"/>
        <v>0.61753230769230771</v>
      </c>
      <c r="N18" s="120">
        <f t="shared" si="2"/>
        <v>0.61753230769230771</v>
      </c>
    </row>
    <row r="19" spans="1:14" x14ac:dyDescent="0.2">
      <c r="A19" s="157" t="s">
        <v>43</v>
      </c>
      <c r="B19" s="157" t="s">
        <v>52</v>
      </c>
      <c r="C19" s="157" t="s">
        <v>45</v>
      </c>
      <c r="D19" s="158">
        <v>23</v>
      </c>
      <c r="E19" s="144" t="s">
        <v>48</v>
      </c>
      <c r="F19" s="144" t="s">
        <v>78</v>
      </c>
      <c r="G19" s="119">
        <v>0</v>
      </c>
      <c r="H19" s="119">
        <v>15100</v>
      </c>
      <c r="I19" s="119">
        <v>0</v>
      </c>
      <c r="J19" s="119">
        <v>0</v>
      </c>
      <c r="K19" s="119">
        <v>0</v>
      </c>
      <c r="L19" s="120">
        <f t="shared" si="0"/>
        <v>0</v>
      </c>
      <c r="M19" s="120">
        <f t="shared" si="1"/>
        <v>0</v>
      </c>
      <c r="N19" s="120">
        <f t="shared" si="2"/>
        <v>0</v>
      </c>
    </row>
    <row r="20" spans="1:14" x14ac:dyDescent="0.2">
      <c r="A20" s="157" t="s">
        <v>43</v>
      </c>
      <c r="B20" s="157" t="s">
        <v>52</v>
      </c>
      <c r="C20" s="157" t="s">
        <v>45</v>
      </c>
      <c r="D20" s="158">
        <v>23</v>
      </c>
      <c r="E20" s="144" t="s">
        <v>49</v>
      </c>
      <c r="F20" s="144" t="s">
        <v>79</v>
      </c>
      <c r="G20" s="119">
        <v>0</v>
      </c>
      <c r="H20" s="119">
        <v>3200</v>
      </c>
      <c r="I20" s="119">
        <v>0</v>
      </c>
      <c r="J20" s="119">
        <v>0</v>
      </c>
      <c r="K20" s="119">
        <v>0</v>
      </c>
      <c r="L20" s="120">
        <f t="shared" si="0"/>
        <v>0</v>
      </c>
      <c r="M20" s="120">
        <f t="shared" si="1"/>
        <v>0</v>
      </c>
      <c r="N20" s="120">
        <f t="shared" si="2"/>
        <v>0</v>
      </c>
    </row>
    <row r="21" spans="1:14" x14ac:dyDescent="0.2">
      <c r="A21" s="157" t="s">
        <v>43</v>
      </c>
      <c r="B21" s="157" t="s">
        <v>52</v>
      </c>
      <c r="C21" s="157" t="s">
        <v>45</v>
      </c>
      <c r="D21" s="158">
        <v>23</v>
      </c>
      <c r="E21" s="144" t="s">
        <v>53</v>
      </c>
      <c r="F21" s="144" t="s">
        <v>82</v>
      </c>
      <c r="G21" s="119">
        <v>0</v>
      </c>
      <c r="H21" s="119">
        <v>16000</v>
      </c>
      <c r="I21" s="119">
        <v>12300</v>
      </c>
      <c r="J21" s="119">
        <v>12300</v>
      </c>
      <c r="K21" s="119">
        <v>12300</v>
      </c>
      <c r="L21" s="120">
        <f t="shared" si="0"/>
        <v>0.76875000000000004</v>
      </c>
      <c r="M21" s="120">
        <f t="shared" si="1"/>
        <v>0.76875000000000004</v>
      </c>
      <c r="N21" s="120">
        <f t="shared" si="2"/>
        <v>0.76875000000000004</v>
      </c>
    </row>
    <row r="22" spans="1:14" x14ac:dyDescent="0.2">
      <c r="A22" s="157" t="s">
        <v>43</v>
      </c>
      <c r="B22" s="157" t="s">
        <v>52</v>
      </c>
      <c r="C22" s="157" t="s">
        <v>45</v>
      </c>
      <c r="D22" s="158">
        <v>23</v>
      </c>
      <c r="E22" s="144" t="s">
        <v>54</v>
      </c>
      <c r="F22" s="144" t="s">
        <v>83</v>
      </c>
      <c r="G22" s="119">
        <v>0</v>
      </c>
      <c r="H22" s="119">
        <v>13840</v>
      </c>
      <c r="I22" s="119">
        <v>13840</v>
      </c>
      <c r="J22" s="119">
        <v>13840</v>
      </c>
      <c r="K22" s="119">
        <v>13840</v>
      </c>
      <c r="L22" s="120">
        <f t="shared" si="0"/>
        <v>1</v>
      </c>
      <c r="M22" s="120">
        <f t="shared" si="1"/>
        <v>1</v>
      </c>
      <c r="N22" s="120">
        <f t="shared" si="2"/>
        <v>1</v>
      </c>
    </row>
    <row r="23" spans="1:14" x14ac:dyDescent="0.2">
      <c r="A23" s="157" t="s">
        <v>43</v>
      </c>
      <c r="B23" s="157" t="s">
        <v>52</v>
      </c>
      <c r="C23" s="157" t="s">
        <v>45</v>
      </c>
      <c r="D23" s="158">
        <v>23</v>
      </c>
      <c r="E23" s="144" t="s">
        <v>51</v>
      </c>
      <c r="F23" s="144" t="s">
        <v>81</v>
      </c>
      <c r="G23" s="119">
        <v>571349</v>
      </c>
      <c r="H23" s="119">
        <v>161209</v>
      </c>
      <c r="I23" s="119">
        <v>129306.28</v>
      </c>
      <c r="J23" s="119">
        <v>129306.28</v>
      </c>
      <c r="K23" s="119">
        <v>78556.28</v>
      </c>
      <c r="L23" s="120">
        <f t="shared" si="0"/>
        <v>0.80210335651235354</v>
      </c>
      <c r="M23" s="120">
        <f t="shared" si="1"/>
        <v>0.80210335651235354</v>
      </c>
      <c r="N23" s="120">
        <f t="shared" si="2"/>
        <v>0.48729462995242201</v>
      </c>
    </row>
    <row r="24" spans="1:14" x14ac:dyDescent="0.2">
      <c r="A24" s="157" t="s">
        <v>43</v>
      </c>
      <c r="B24" s="157" t="s">
        <v>52</v>
      </c>
      <c r="C24" s="157" t="s">
        <v>45</v>
      </c>
      <c r="D24" s="158">
        <v>23</v>
      </c>
      <c r="E24" s="144" t="s">
        <v>55</v>
      </c>
      <c r="F24" s="144" t="s">
        <v>84</v>
      </c>
      <c r="G24" s="119">
        <v>307496</v>
      </c>
      <c r="H24" s="119">
        <v>645438</v>
      </c>
      <c r="I24" s="119">
        <v>413536</v>
      </c>
      <c r="J24" s="119">
        <v>413536</v>
      </c>
      <c r="K24" s="119">
        <v>262930.24</v>
      </c>
      <c r="L24" s="120">
        <f t="shared" si="0"/>
        <v>0.640706001196087</v>
      </c>
      <c r="M24" s="120">
        <f t="shared" si="1"/>
        <v>0.640706001196087</v>
      </c>
      <c r="N24" s="120">
        <f t="shared" si="2"/>
        <v>0.40736715222840925</v>
      </c>
    </row>
    <row r="25" spans="1:14" x14ac:dyDescent="0.2">
      <c r="A25" s="157" t="s">
        <v>43</v>
      </c>
      <c r="B25" s="157" t="s">
        <v>52</v>
      </c>
      <c r="C25" s="157" t="s">
        <v>45</v>
      </c>
      <c r="D25" s="158">
        <v>23</v>
      </c>
      <c r="E25" s="144" t="s">
        <v>56</v>
      </c>
      <c r="F25" s="144" t="s">
        <v>85</v>
      </c>
      <c r="G25" s="119">
        <v>11898</v>
      </c>
      <c r="H25" s="119">
        <v>20956</v>
      </c>
      <c r="I25" s="119">
        <v>16218</v>
      </c>
      <c r="J25" s="119">
        <v>16218</v>
      </c>
      <c r="K25" s="119">
        <v>9603</v>
      </c>
      <c r="L25" s="120">
        <f t="shared" si="0"/>
        <v>0.77390723420500096</v>
      </c>
      <c r="M25" s="120">
        <f t="shared" si="1"/>
        <v>0.77390723420500096</v>
      </c>
      <c r="N25" s="120">
        <f t="shared" si="2"/>
        <v>0.45824584844435962</v>
      </c>
    </row>
    <row r="26" spans="1:14" x14ac:dyDescent="0.2">
      <c r="A26" s="240" t="s">
        <v>72</v>
      </c>
      <c r="B26" s="241"/>
      <c r="C26" s="241"/>
      <c r="D26" s="241"/>
      <c r="E26" s="242"/>
      <c r="F26" s="140"/>
      <c r="G26" s="121">
        <f>SUM(G18:G25)</f>
        <v>890743</v>
      </c>
      <c r="H26" s="121">
        <f t="shared" ref="H26:K26" si="4">SUM(H18:H25)</f>
        <v>888743</v>
      </c>
      <c r="I26" s="121">
        <f t="shared" si="4"/>
        <v>593228.19999999995</v>
      </c>
      <c r="J26" s="121">
        <f t="shared" si="4"/>
        <v>593228.19999999995</v>
      </c>
      <c r="K26" s="121">
        <f t="shared" si="4"/>
        <v>385257.44</v>
      </c>
      <c r="L26" s="122">
        <f t="shared" si="0"/>
        <v>0.66749127700583855</v>
      </c>
      <c r="M26" s="122">
        <f t="shared" si="1"/>
        <v>0.66749127700583855</v>
      </c>
      <c r="N26" s="122">
        <f t="shared" si="2"/>
        <v>0.43348576585132037</v>
      </c>
    </row>
    <row r="27" spans="1:14" x14ac:dyDescent="0.2">
      <c r="A27" s="159" t="s">
        <v>43</v>
      </c>
      <c r="B27" s="159" t="s">
        <v>52</v>
      </c>
      <c r="C27" s="159" t="s">
        <v>57</v>
      </c>
      <c r="D27" s="160">
        <v>23</v>
      </c>
      <c r="E27" s="145" t="s">
        <v>58</v>
      </c>
      <c r="F27" s="145" t="s">
        <v>87</v>
      </c>
      <c r="G27" s="151">
        <v>0</v>
      </c>
      <c r="H27" s="151">
        <v>32000</v>
      </c>
      <c r="I27" s="151">
        <v>0</v>
      </c>
      <c r="J27" s="151">
        <v>0</v>
      </c>
      <c r="K27" s="151">
        <v>0</v>
      </c>
      <c r="L27" s="152">
        <f t="shared" si="0"/>
        <v>0</v>
      </c>
      <c r="M27" s="152">
        <f t="shared" si="1"/>
        <v>0</v>
      </c>
      <c r="N27" s="152">
        <f t="shared" si="2"/>
        <v>0</v>
      </c>
    </row>
    <row r="28" spans="1:14" x14ac:dyDescent="0.2">
      <c r="A28" s="159" t="s">
        <v>43</v>
      </c>
      <c r="B28" s="159" t="s">
        <v>52</v>
      </c>
      <c r="C28" s="159" t="s">
        <v>57</v>
      </c>
      <c r="D28" s="160">
        <v>23</v>
      </c>
      <c r="E28" s="145" t="s">
        <v>59</v>
      </c>
      <c r="F28" s="145" t="s">
        <v>88</v>
      </c>
      <c r="G28" s="151">
        <v>0</v>
      </c>
      <c r="H28" s="151">
        <v>15000</v>
      </c>
      <c r="I28" s="151">
        <v>0</v>
      </c>
      <c r="J28" s="151">
        <v>0</v>
      </c>
      <c r="K28" s="151">
        <v>0</v>
      </c>
      <c r="L28" s="152">
        <f t="shared" si="0"/>
        <v>0</v>
      </c>
      <c r="M28" s="152">
        <f t="shared" si="1"/>
        <v>0</v>
      </c>
      <c r="N28" s="152">
        <f t="shared" si="2"/>
        <v>0</v>
      </c>
    </row>
    <row r="29" spans="1:14" x14ac:dyDescent="0.2">
      <c r="A29" s="159" t="s">
        <v>43</v>
      </c>
      <c r="B29" s="159" t="s">
        <v>52</v>
      </c>
      <c r="C29" s="159" t="s">
        <v>57</v>
      </c>
      <c r="D29" s="160">
        <v>23</v>
      </c>
      <c r="E29" s="145" t="s">
        <v>46</v>
      </c>
      <c r="F29" s="146" t="s">
        <v>76</v>
      </c>
      <c r="G29" s="151">
        <v>0</v>
      </c>
      <c r="H29" s="151">
        <v>65000</v>
      </c>
      <c r="I29" s="151">
        <v>0</v>
      </c>
      <c r="J29" s="151">
        <v>0</v>
      </c>
      <c r="K29" s="151">
        <v>0</v>
      </c>
      <c r="L29" s="152">
        <f t="shared" si="0"/>
        <v>0</v>
      </c>
      <c r="M29" s="152">
        <f t="shared" si="1"/>
        <v>0</v>
      </c>
      <c r="N29" s="152">
        <f t="shared" si="2"/>
        <v>0</v>
      </c>
    </row>
    <row r="30" spans="1:14" x14ac:dyDescent="0.2">
      <c r="A30" s="159" t="s">
        <v>43</v>
      </c>
      <c r="B30" s="159" t="s">
        <v>52</v>
      </c>
      <c r="C30" s="159" t="s">
        <v>57</v>
      </c>
      <c r="D30" s="160">
        <v>23</v>
      </c>
      <c r="E30" s="145" t="s">
        <v>60</v>
      </c>
      <c r="F30" s="145" t="s">
        <v>89</v>
      </c>
      <c r="G30" s="151">
        <v>0</v>
      </c>
      <c r="H30" s="151">
        <v>3800</v>
      </c>
      <c r="I30" s="151">
        <v>0</v>
      </c>
      <c r="J30" s="151">
        <v>0</v>
      </c>
      <c r="K30" s="151">
        <v>0</v>
      </c>
      <c r="L30" s="152">
        <f t="shared" si="0"/>
        <v>0</v>
      </c>
      <c r="M30" s="152">
        <f t="shared" si="1"/>
        <v>0</v>
      </c>
      <c r="N30" s="152">
        <f t="shared" si="2"/>
        <v>0</v>
      </c>
    </row>
    <row r="31" spans="1:14" x14ac:dyDescent="0.2">
      <c r="A31" s="159" t="s">
        <v>43</v>
      </c>
      <c r="B31" s="159" t="s">
        <v>52</v>
      </c>
      <c r="C31" s="159" t="s">
        <v>57</v>
      </c>
      <c r="D31" s="160">
        <v>23</v>
      </c>
      <c r="E31" s="145" t="s">
        <v>47</v>
      </c>
      <c r="F31" s="145" t="s">
        <v>77</v>
      </c>
      <c r="G31" s="151">
        <v>0</v>
      </c>
      <c r="H31" s="151">
        <v>53316</v>
      </c>
      <c r="I31" s="151">
        <v>35225.96</v>
      </c>
      <c r="J31" s="151">
        <v>35225.96</v>
      </c>
      <c r="K31" s="151">
        <v>35225.96</v>
      </c>
      <c r="L31" s="152">
        <f t="shared" si="0"/>
        <v>0.66070147798034362</v>
      </c>
      <c r="M31" s="152">
        <f t="shared" si="1"/>
        <v>0.66070147798034362</v>
      </c>
      <c r="N31" s="152">
        <f t="shared" si="2"/>
        <v>0.66070147798034362</v>
      </c>
    </row>
    <row r="32" spans="1:14" x14ac:dyDescent="0.2">
      <c r="A32" s="159" t="s">
        <v>43</v>
      </c>
      <c r="B32" s="159" t="s">
        <v>52</v>
      </c>
      <c r="C32" s="159" t="s">
        <v>57</v>
      </c>
      <c r="D32" s="160">
        <v>23</v>
      </c>
      <c r="E32" s="145" t="s">
        <v>61</v>
      </c>
      <c r="F32" s="145" t="s">
        <v>90</v>
      </c>
      <c r="G32" s="151">
        <v>0</v>
      </c>
      <c r="H32" s="151">
        <v>3534</v>
      </c>
      <c r="I32" s="151">
        <v>2700</v>
      </c>
      <c r="J32" s="151">
        <v>2700</v>
      </c>
      <c r="K32" s="151">
        <v>2700</v>
      </c>
      <c r="L32" s="152">
        <f t="shared" si="0"/>
        <v>0.76400679117147707</v>
      </c>
      <c r="M32" s="152">
        <f t="shared" si="1"/>
        <v>0.76400679117147707</v>
      </c>
      <c r="N32" s="152">
        <f t="shared" si="2"/>
        <v>0.76400679117147707</v>
      </c>
    </row>
    <row r="33" spans="1:31" x14ac:dyDescent="0.2">
      <c r="A33" s="159" t="s">
        <v>43</v>
      </c>
      <c r="B33" s="159" t="s">
        <v>52</v>
      </c>
      <c r="C33" s="159" t="s">
        <v>57</v>
      </c>
      <c r="D33" s="160">
        <v>23</v>
      </c>
      <c r="E33" s="145" t="s">
        <v>49</v>
      </c>
      <c r="F33" s="145" t="s">
        <v>79</v>
      </c>
      <c r="G33" s="151">
        <v>0</v>
      </c>
      <c r="H33" s="151">
        <v>201369</v>
      </c>
      <c r="I33" s="151">
        <v>74411</v>
      </c>
      <c r="J33" s="151">
        <v>74411</v>
      </c>
      <c r="K33" s="151">
        <v>37661</v>
      </c>
      <c r="L33" s="152">
        <f t="shared" si="0"/>
        <v>0.36952559728657342</v>
      </c>
      <c r="M33" s="152">
        <f t="shared" si="1"/>
        <v>0.36952559728657342</v>
      </c>
      <c r="N33" s="152">
        <f t="shared" si="2"/>
        <v>0.1870248151403642</v>
      </c>
    </row>
    <row r="34" spans="1:31" x14ac:dyDescent="0.2">
      <c r="A34" s="159" t="s">
        <v>43</v>
      </c>
      <c r="B34" s="159" t="s">
        <v>52</v>
      </c>
      <c r="C34" s="159" t="s">
        <v>57</v>
      </c>
      <c r="D34" s="160">
        <v>23</v>
      </c>
      <c r="E34" s="145" t="s">
        <v>53</v>
      </c>
      <c r="F34" s="145" t="s">
        <v>105</v>
      </c>
      <c r="G34" s="151">
        <v>0</v>
      </c>
      <c r="H34" s="151">
        <v>6000</v>
      </c>
      <c r="I34" s="151">
        <v>0</v>
      </c>
      <c r="J34" s="151">
        <v>0</v>
      </c>
      <c r="K34" s="151">
        <v>0</v>
      </c>
      <c r="L34" s="152">
        <f t="shared" si="0"/>
        <v>0</v>
      </c>
      <c r="M34" s="152">
        <f t="shared" si="1"/>
        <v>0</v>
      </c>
      <c r="N34" s="152">
        <f t="shared" si="2"/>
        <v>0</v>
      </c>
    </row>
    <row r="35" spans="1:31" x14ac:dyDescent="0.2">
      <c r="A35" s="159" t="s">
        <v>43</v>
      </c>
      <c r="B35" s="159" t="s">
        <v>52</v>
      </c>
      <c r="C35" s="159" t="s">
        <v>57</v>
      </c>
      <c r="D35" s="160">
        <v>23</v>
      </c>
      <c r="E35" s="145" t="s">
        <v>54</v>
      </c>
      <c r="F35" s="145" t="s">
        <v>83</v>
      </c>
      <c r="G35" s="151">
        <v>0</v>
      </c>
      <c r="H35" s="151">
        <v>72660</v>
      </c>
      <c r="I35" s="151">
        <v>6920</v>
      </c>
      <c r="J35" s="151">
        <v>6920</v>
      </c>
      <c r="K35" s="151">
        <v>6920</v>
      </c>
      <c r="L35" s="152">
        <f t="shared" si="0"/>
        <v>9.5238095238095233E-2</v>
      </c>
      <c r="M35" s="152">
        <f t="shared" si="1"/>
        <v>9.5238095238095233E-2</v>
      </c>
      <c r="N35" s="152">
        <f t="shared" si="2"/>
        <v>9.5238095238095233E-2</v>
      </c>
    </row>
    <row r="36" spans="1:31" x14ac:dyDescent="0.2">
      <c r="A36" s="159" t="s">
        <v>43</v>
      </c>
      <c r="B36" s="159" t="s">
        <v>52</v>
      </c>
      <c r="C36" s="159" t="s">
        <v>57</v>
      </c>
      <c r="D36" s="160">
        <v>23</v>
      </c>
      <c r="E36" s="145" t="s">
        <v>51</v>
      </c>
      <c r="F36" s="145" t="s">
        <v>81</v>
      </c>
      <c r="G36" s="151">
        <v>0</v>
      </c>
      <c r="H36" s="151">
        <v>457433</v>
      </c>
      <c r="I36" s="151">
        <v>152159</v>
      </c>
      <c r="J36" s="151">
        <v>152159</v>
      </c>
      <c r="K36" s="151">
        <v>129533</v>
      </c>
      <c r="L36" s="152">
        <f t="shared" si="0"/>
        <v>0.33263669214945141</v>
      </c>
      <c r="M36" s="152">
        <f t="shared" si="1"/>
        <v>0.33263669214945141</v>
      </c>
      <c r="N36" s="152">
        <f t="shared" si="2"/>
        <v>0.28317371068549929</v>
      </c>
    </row>
    <row r="37" spans="1:31" x14ac:dyDescent="0.2">
      <c r="A37" s="161" t="s">
        <v>43</v>
      </c>
      <c r="B37" s="161" t="s">
        <v>52</v>
      </c>
      <c r="C37" s="161" t="s">
        <v>57</v>
      </c>
      <c r="D37" s="162">
        <v>26</v>
      </c>
      <c r="E37" s="147" t="s">
        <v>62</v>
      </c>
      <c r="F37" s="147" t="s">
        <v>91</v>
      </c>
      <c r="G37" s="123">
        <v>0</v>
      </c>
      <c r="H37" s="123">
        <v>18000</v>
      </c>
      <c r="I37" s="123">
        <v>4515.33</v>
      </c>
      <c r="J37" s="123">
        <v>4515.33</v>
      </c>
      <c r="K37" s="123">
        <v>4515.33</v>
      </c>
      <c r="L37" s="124">
        <f t="shared" si="0"/>
        <v>0.25085166666666664</v>
      </c>
      <c r="M37" s="124">
        <f t="shared" si="1"/>
        <v>0.25085166666666664</v>
      </c>
      <c r="N37" s="124">
        <f t="shared" si="2"/>
        <v>0.25085166666666664</v>
      </c>
    </row>
    <row r="38" spans="1:31" x14ac:dyDescent="0.2">
      <c r="A38" s="161" t="s">
        <v>43</v>
      </c>
      <c r="B38" s="161" t="s">
        <v>52</v>
      </c>
      <c r="C38" s="161" t="s">
        <v>57</v>
      </c>
      <c r="D38" s="162">
        <v>26</v>
      </c>
      <c r="E38" s="147" t="s">
        <v>63</v>
      </c>
      <c r="F38" s="147" t="s">
        <v>92</v>
      </c>
      <c r="G38" s="123">
        <v>0</v>
      </c>
      <c r="H38" s="123">
        <v>12000</v>
      </c>
      <c r="I38" s="123">
        <v>0</v>
      </c>
      <c r="J38" s="123">
        <v>0</v>
      </c>
      <c r="K38" s="123">
        <v>0</v>
      </c>
      <c r="L38" s="124">
        <f t="shared" si="0"/>
        <v>0</v>
      </c>
      <c r="M38" s="124">
        <f t="shared" si="1"/>
        <v>0</v>
      </c>
      <c r="N38" s="124">
        <f t="shared" si="2"/>
        <v>0</v>
      </c>
    </row>
    <row r="39" spans="1:31" x14ac:dyDescent="0.2">
      <c r="A39" s="161" t="s">
        <v>43</v>
      </c>
      <c r="B39" s="161" t="s">
        <v>52</v>
      </c>
      <c r="C39" s="161" t="s">
        <v>57</v>
      </c>
      <c r="D39" s="162">
        <v>26</v>
      </c>
      <c r="E39" s="147" t="s">
        <v>64</v>
      </c>
      <c r="F39" s="147" t="s">
        <v>93</v>
      </c>
      <c r="G39" s="123">
        <v>0</v>
      </c>
      <c r="H39" s="123">
        <v>9000</v>
      </c>
      <c r="I39" s="123">
        <v>0</v>
      </c>
      <c r="J39" s="123">
        <v>0</v>
      </c>
      <c r="K39" s="123">
        <v>0</v>
      </c>
      <c r="L39" s="124">
        <f t="shared" si="0"/>
        <v>0</v>
      </c>
      <c r="M39" s="124">
        <f t="shared" si="1"/>
        <v>0</v>
      </c>
      <c r="N39" s="124">
        <f t="shared" si="2"/>
        <v>0</v>
      </c>
    </row>
    <row r="40" spans="1:31" x14ac:dyDescent="0.2">
      <c r="A40" s="161" t="s">
        <v>43</v>
      </c>
      <c r="B40" s="161" t="s">
        <v>52</v>
      </c>
      <c r="C40" s="161" t="s">
        <v>57</v>
      </c>
      <c r="D40" s="162">
        <v>26</v>
      </c>
      <c r="E40" s="147" t="s">
        <v>65</v>
      </c>
      <c r="F40" s="147" t="s">
        <v>94</v>
      </c>
      <c r="G40" s="123">
        <v>0</v>
      </c>
      <c r="H40" s="123">
        <v>3000</v>
      </c>
      <c r="I40" s="123">
        <v>0</v>
      </c>
      <c r="J40" s="123">
        <v>0</v>
      </c>
      <c r="K40" s="123">
        <v>0</v>
      </c>
      <c r="L40" s="124">
        <f t="shared" si="0"/>
        <v>0</v>
      </c>
      <c r="M40" s="124">
        <f t="shared" si="1"/>
        <v>0</v>
      </c>
      <c r="N40" s="124">
        <f t="shared" si="2"/>
        <v>0</v>
      </c>
    </row>
    <row r="41" spans="1:31" x14ac:dyDescent="0.2">
      <c r="A41" s="161" t="s">
        <v>43</v>
      </c>
      <c r="B41" s="161" t="s">
        <v>52</v>
      </c>
      <c r="C41" s="161" t="s">
        <v>57</v>
      </c>
      <c r="D41" s="162">
        <v>26</v>
      </c>
      <c r="E41" s="147" t="s">
        <v>66</v>
      </c>
      <c r="F41" s="147" t="s">
        <v>95</v>
      </c>
      <c r="G41" s="123">
        <v>0</v>
      </c>
      <c r="H41" s="123">
        <v>102060</v>
      </c>
      <c r="I41" s="123">
        <v>19641.169999999998</v>
      </c>
      <c r="J41" s="123">
        <v>19641.169999999998</v>
      </c>
      <c r="K41" s="123">
        <v>19641.169999999998</v>
      </c>
      <c r="L41" s="124">
        <f t="shared" si="0"/>
        <v>0.19244728591024884</v>
      </c>
      <c r="M41" s="124">
        <f t="shared" si="1"/>
        <v>0.19244728591024884</v>
      </c>
      <c r="N41" s="124">
        <f t="shared" si="2"/>
        <v>0.19244728591024884</v>
      </c>
    </row>
    <row r="42" spans="1:31" x14ac:dyDescent="0.2">
      <c r="A42" s="163" t="s">
        <v>43</v>
      </c>
      <c r="B42" s="163" t="s">
        <v>52</v>
      </c>
      <c r="C42" s="163" t="s">
        <v>57</v>
      </c>
      <c r="D42" s="164">
        <v>26</v>
      </c>
      <c r="E42" s="148" t="s">
        <v>67</v>
      </c>
      <c r="F42" s="148" t="s">
        <v>96</v>
      </c>
      <c r="G42" s="123">
        <v>0</v>
      </c>
      <c r="H42" s="123">
        <v>44720</v>
      </c>
      <c r="I42" s="123">
        <v>0</v>
      </c>
      <c r="J42" s="123">
        <v>0</v>
      </c>
      <c r="K42" s="123">
        <v>0</v>
      </c>
      <c r="L42" s="125">
        <f t="shared" si="0"/>
        <v>0</v>
      </c>
      <c r="M42" s="125">
        <f t="shared" si="1"/>
        <v>0</v>
      </c>
      <c r="N42" s="125">
        <f t="shared" si="2"/>
        <v>0</v>
      </c>
    </row>
    <row r="43" spans="1:31" ht="13.5" thickBot="1" x14ac:dyDescent="0.25">
      <c r="A43" s="243" t="s">
        <v>73</v>
      </c>
      <c r="B43" s="244"/>
      <c r="C43" s="244"/>
      <c r="D43" s="244"/>
      <c r="E43" s="245"/>
      <c r="F43" s="201"/>
      <c r="G43" s="126">
        <f>SUM(G27:G42)</f>
        <v>0</v>
      </c>
      <c r="H43" s="126">
        <f t="shared" ref="H43:K43" si="5">SUM(H27:H42)</f>
        <v>1098892</v>
      </c>
      <c r="I43" s="126">
        <f t="shared" si="5"/>
        <v>295572.45999999996</v>
      </c>
      <c r="J43" s="126">
        <f t="shared" si="5"/>
        <v>295572.45999999996</v>
      </c>
      <c r="K43" s="126">
        <f t="shared" si="5"/>
        <v>236196.45999999996</v>
      </c>
      <c r="L43" s="127">
        <f t="shared" si="0"/>
        <v>0.26897316569781193</v>
      </c>
      <c r="M43" s="127">
        <f t="shared" si="1"/>
        <v>0.26897316569781193</v>
      </c>
      <c r="N43" s="127">
        <f t="shared" si="2"/>
        <v>0.21494055830782274</v>
      </c>
    </row>
    <row r="44" spans="1:31" ht="17.25" customHeight="1" thickBot="1" x14ac:dyDescent="0.25">
      <c r="A44" s="231" t="s">
        <v>68</v>
      </c>
      <c r="B44" s="232"/>
      <c r="C44" s="232"/>
      <c r="D44" s="232"/>
      <c r="E44" s="233"/>
      <c r="F44" s="211"/>
      <c r="G44" s="128">
        <f>SUM(G11:G16,G18:G25,G27:G42)</f>
        <v>1090743</v>
      </c>
      <c r="H44" s="129">
        <f t="shared" ref="H44:K44" si="6">SUM(H11:H16,H18:H25,H27:H42)</f>
        <v>2186135</v>
      </c>
      <c r="I44" s="129">
        <f t="shared" si="6"/>
        <v>1005603.2699999999</v>
      </c>
      <c r="J44" s="129">
        <f t="shared" si="6"/>
        <v>1005603.2699999999</v>
      </c>
      <c r="K44" s="129">
        <f t="shared" si="6"/>
        <v>697343.87</v>
      </c>
      <c r="L44" s="130">
        <f>+I44/H44</f>
        <v>0.45999138662525413</v>
      </c>
      <c r="M44" s="130">
        <f>+J44/H44</f>
        <v>0.45999138662525413</v>
      </c>
      <c r="N44" s="131">
        <f>+K44/H44</f>
        <v>0.31898481566783388</v>
      </c>
    </row>
    <row r="46" spans="1:31" ht="15" x14ac:dyDescent="0.25">
      <c r="A46" s="102" t="s">
        <v>74</v>
      </c>
      <c r="B46" s="102"/>
      <c r="C46" s="10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33"/>
      <c r="AB46" s="134"/>
      <c r="AC46" s="134"/>
      <c r="AD46" s="134"/>
      <c r="AE46" s="134"/>
    </row>
    <row r="47" spans="1:31" ht="15" x14ac:dyDescent="0.25">
      <c r="A47" s="103" t="s">
        <v>7</v>
      </c>
      <c r="B47" s="103"/>
      <c r="C47" s="103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33"/>
      <c r="AB47" s="134"/>
      <c r="AC47" s="134"/>
      <c r="AD47" s="134"/>
      <c r="AE47" s="134"/>
    </row>
    <row r="48" spans="1:31" ht="15" x14ac:dyDescent="0.25">
      <c r="A48" s="102" t="s">
        <v>75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ht="31.5" customHeight="1" x14ac:dyDescent="0.25">
      <c r="A49" s="234" t="s">
        <v>108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 ht="45.75" customHeight="1" x14ac:dyDescent="0.25">
      <c r="A50" s="234" t="s">
        <v>107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132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</row>
    <row r="51" spans="1:27" ht="44.25" customHeight="1" x14ac:dyDescent="0.2">
      <c r="A51" s="234" t="s">
        <v>109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132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  <row r="52" spans="1:27" hidden="1" x14ac:dyDescent="0.2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132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4" spans="1:27" x14ac:dyDescent="0.2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</row>
    <row r="56" spans="1:27" x14ac:dyDescent="0.2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</row>
    <row r="58" spans="1:27" x14ac:dyDescent="0.2">
      <c r="A58" s="230"/>
      <c r="B58" s="230"/>
      <c r="C58" s="230"/>
      <c r="D58" s="230"/>
    </row>
  </sheetData>
  <mergeCells count="19">
    <mergeCell ref="A43:E43"/>
    <mergeCell ref="G9:G10"/>
    <mergeCell ref="F9:F10"/>
    <mergeCell ref="A58:D58"/>
    <mergeCell ref="A44:E44"/>
    <mergeCell ref="A9:A10"/>
    <mergeCell ref="B9:B10"/>
    <mergeCell ref="C9:C10"/>
    <mergeCell ref="D9:D10"/>
    <mergeCell ref="E9:E10"/>
    <mergeCell ref="A49:O49"/>
    <mergeCell ref="A50:N50"/>
    <mergeCell ref="A51:N52"/>
    <mergeCell ref="A54:O54"/>
    <mergeCell ref="A56:O56"/>
    <mergeCell ref="H9:H10"/>
    <mergeCell ref="I9:N9"/>
    <mergeCell ref="A17:E17"/>
    <mergeCell ref="A26:E2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workbookViewId="0">
      <selection activeCell="C2" sqref="C2:N2"/>
    </sheetView>
  </sheetViews>
  <sheetFormatPr baseColWidth="10" defaultRowHeight="15" x14ac:dyDescent="0.25"/>
  <cols>
    <col min="1" max="1" width="2.7109375" style="1" customWidth="1"/>
    <col min="2" max="2" width="2.28515625" style="1" customWidth="1"/>
    <col min="3" max="3" width="28" style="1" customWidth="1"/>
    <col min="4" max="4" width="42" style="1" customWidth="1"/>
    <col min="5" max="5" width="18" style="1" customWidth="1"/>
    <col min="6" max="6" width="31.42578125" style="1" customWidth="1"/>
    <col min="7" max="7" width="33.7109375" style="1" customWidth="1"/>
    <col min="8" max="8" width="14.28515625" style="1" customWidth="1"/>
    <col min="9" max="15" width="11.42578125" style="1"/>
    <col min="16" max="16" width="11.42578125" style="27"/>
    <col min="17" max="17" width="11.7109375" style="27" customWidth="1"/>
    <col min="18" max="18" width="21" style="27" customWidth="1"/>
    <col min="19" max="19" width="13" style="27" customWidth="1"/>
    <col min="20" max="20" width="11.42578125" style="27"/>
    <col min="21" max="22" width="11.42578125" style="1"/>
  </cols>
  <sheetData>
    <row r="2" spans="1:22" ht="37.5" customHeight="1" x14ac:dyDescent="0.25">
      <c r="C2" s="253" t="s">
        <v>20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22" s="23" customFormat="1" ht="37.5" customHeight="1" x14ac:dyDescent="0.25">
      <c r="A3" s="24"/>
      <c r="B3" s="24"/>
      <c r="C3" s="141"/>
      <c r="D3" s="141"/>
      <c r="E3" s="112" t="s">
        <v>70</v>
      </c>
      <c r="F3" s="141"/>
      <c r="G3" s="141"/>
      <c r="H3" s="141"/>
      <c r="I3" s="141"/>
      <c r="J3" s="141"/>
      <c r="K3" s="141"/>
      <c r="L3" s="141"/>
      <c r="M3" s="141"/>
      <c r="N3" s="141"/>
      <c r="O3" s="24"/>
      <c r="P3" s="27"/>
      <c r="Q3" s="27"/>
      <c r="R3" s="27"/>
      <c r="S3" s="27"/>
      <c r="T3" s="27"/>
      <c r="U3" s="24"/>
      <c r="V3" s="24"/>
    </row>
    <row r="4" spans="1:22" x14ac:dyDescent="0.25">
      <c r="C4"/>
    </row>
    <row r="5" spans="1:22" ht="16.5" customHeight="1" x14ac:dyDescent="0.25">
      <c r="C5" s="256" t="s">
        <v>0</v>
      </c>
      <c r="D5" s="251" t="s">
        <v>13</v>
      </c>
      <c r="E5" s="252" t="s">
        <v>14</v>
      </c>
      <c r="F5" s="254" t="s">
        <v>4</v>
      </c>
      <c r="G5" s="260" t="s">
        <v>5</v>
      </c>
      <c r="H5" s="258" t="s">
        <v>3</v>
      </c>
      <c r="I5" s="257" t="s">
        <v>6</v>
      </c>
      <c r="J5" s="255" t="s">
        <v>1</v>
      </c>
      <c r="K5" s="255"/>
      <c r="L5" s="255"/>
      <c r="M5" s="255"/>
      <c r="N5" s="255"/>
      <c r="O5" s="255"/>
    </row>
    <row r="6" spans="1:22" ht="91.5" customHeight="1" x14ac:dyDescent="0.25">
      <c r="C6" s="256"/>
      <c r="D6" s="251"/>
      <c r="E6" s="252"/>
      <c r="F6" s="254"/>
      <c r="G6" s="260"/>
      <c r="H6" s="259"/>
      <c r="I6" s="257"/>
      <c r="J6" s="12" t="s">
        <v>10</v>
      </c>
      <c r="K6" s="13" t="s">
        <v>11</v>
      </c>
      <c r="L6" s="14" t="s">
        <v>9</v>
      </c>
      <c r="M6" s="16" t="s">
        <v>8</v>
      </c>
      <c r="N6" s="15" t="s">
        <v>2</v>
      </c>
      <c r="O6" s="17" t="s">
        <v>12</v>
      </c>
    </row>
    <row r="7" spans="1:22" s="23" customFormat="1" ht="29.25" customHeight="1" x14ac:dyDescent="0.25">
      <c r="A7" s="24"/>
      <c r="B7" s="24"/>
      <c r="C7" s="45" t="s">
        <v>31</v>
      </c>
      <c r="D7" s="45" t="s">
        <v>32</v>
      </c>
      <c r="E7" s="45" t="s">
        <v>33</v>
      </c>
      <c r="F7" s="45" t="s">
        <v>25</v>
      </c>
      <c r="G7" s="45" t="s">
        <v>34</v>
      </c>
      <c r="H7" s="46">
        <v>0</v>
      </c>
      <c r="I7" s="55">
        <v>1500</v>
      </c>
      <c r="J7" s="47">
        <v>1500</v>
      </c>
      <c r="K7" s="47">
        <v>1500</v>
      </c>
      <c r="L7" s="47">
        <v>1500</v>
      </c>
      <c r="M7" s="48">
        <f t="shared" ref="M7:M9" si="0">J7/I7</f>
        <v>1</v>
      </c>
      <c r="N7" s="48">
        <f t="shared" ref="N7:N9" si="1">K7/I7</f>
        <v>1</v>
      </c>
      <c r="O7" s="48">
        <f t="shared" ref="O7:O9" si="2">L7/I7</f>
        <v>1</v>
      </c>
      <c r="P7" s="27"/>
      <c r="Q7" s="27"/>
      <c r="R7" s="27"/>
      <c r="S7" s="27"/>
      <c r="T7" s="27"/>
      <c r="U7" s="24"/>
      <c r="V7" s="24"/>
    </row>
    <row r="8" spans="1:22" s="23" customFormat="1" ht="30" customHeight="1" thickBot="1" x14ac:dyDescent="0.3">
      <c r="A8" s="24"/>
      <c r="B8" s="24"/>
      <c r="C8" s="45" t="s">
        <v>31</v>
      </c>
      <c r="D8" s="45" t="s">
        <v>35</v>
      </c>
      <c r="E8" s="45" t="s">
        <v>33</v>
      </c>
      <c r="F8" s="45" t="s">
        <v>25</v>
      </c>
      <c r="G8" s="45" t="s">
        <v>34</v>
      </c>
      <c r="H8" s="58">
        <v>0</v>
      </c>
      <c r="I8" s="59">
        <v>2000</v>
      </c>
      <c r="J8" s="60">
        <v>1999.78</v>
      </c>
      <c r="K8" s="60">
        <v>1999.78</v>
      </c>
      <c r="L8" s="60">
        <v>1999.78</v>
      </c>
      <c r="M8" s="48">
        <f t="shared" si="0"/>
        <v>0.99988999999999995</v>
      </c>
      <c r="N8" s="48">
        <f t="shared" si="1"/>
        <v>0.99988999999999995</v>
      </c>
      <c r="O8" s="48">
        <f t="shared" si="2"/>
        <v>0.99988999999999995</v>
      </c>
      <c r="P8" s="27"/>
      <c r="Q8" s="27"/>
      <c r="R8" s="27"/>
      <c r="S8" s="27"/>
      <c r="T8" s="27"/>
      <c r="U8" s="24"/>
      <c r="V8" s="24"/>
    </row>
    <row r="9" spans="1:22" s="23" customFormat="1" ht="21" customHeight="1" thickBot="1" x14ac:dyDescent="0.3">
      <c r="A9" s="24"/>
      <c r="B9" s="24"/>
      <c r="C9" s="53"/>
      <c r="D9" s="57" t="s">
        <v>39</v>
      </c>
      <c r="E9" s="53"/>
      <c r="F9" s="53"/>
      <c r="G9" s="53"/>
      <c r="H9" s="54">
        <f>+H7+H8</f>
        <v>0</v>
      </c>
      <c r="I9" s="54">
        <f>+I7+I8</f>
        <v>3500</v>
      </c>
      <c r="J9" s="54">
        <f t="shared" ref="J9:L9" si="3">+J7+J8</f>
        <v>3499.7799999999997</v>
      </c>
      <c r="K9" s="54">
        <f t="shared" si="3"/>
        <v>3499.7799999999997</v>
      </c>
      <c r="L9" s="54">
        <f t="shared" si="3"/>
        <v>3499.7799999999997</v>
      </c>
      <c r="M9" s="56">
        <f t="shared" si="0"/>
        <v>0.99993714285714275</v>
      </c>
      <c r="N9" s="56">
        <f t="shared" si="1"/>
        <v>0.99993714285714275</v>
      </c>
      <c r="O9" s="56">
        <f t="shared" si="2"/>
        <v>0.99993714285714275</v>
      </c>
      <c r="P9" s="27"/>
      <c r="Q9" s="27"/>
      <c r="R9" s="27"/>
      <c r="S9" s="27"/>
      <c r="T9" s="27"/>
      <c r="U9" s="24"/>
      <c r="V9" s="24"/>
    </row>
    <row r="10" spans="1:22" ht="30.75" x14ac:dyDescent="0.3">
      <c r="C10" s="49" t="s">
        <v>22</v>
      </c>
      <c r="D10" s="50" t="s">
        <v>24</v>
      </c>
      <c r="E10" s="50" t="s">
        <v>23</v>
      </c>
      <c r="F10" s="49" t="s">
        <v>25</v>
      </c>
      <c r="G10" s="49" t="s">
        <v>26</v>
      </c>
      <c r="H10" s="51">
        <v>0</v>
      </c>
      <c r="I10" s="51">
        <v>30000</v>
      </c>
      <c r="J10" s="51">
        <v>29091.62</v>
      </c>
      <c r="K10" s="51">
        <v>29091.62</v>
      </c>
      <c r="L10" s="51">
        <v>29091.62</v>
      </c>
      <c r="M10" s="52">
        <f t="shared" ref="M10:M21" si="4">J10/I10</f>
        <v>0.96972066666666668</v>
      </c>
      <c r="N10" s="52">
        <f t="shared" ref="N10:N21" si="5">K10/I10</f>
        <v>0.96972066666666668</v>
      </c>
      <c r="O10" s="52">
        <f t="shared" ref="O10:O21" si="6">L10/I10</f>
        <v>0.96972066666666668</v>
      </c>
      <c r="Q10" s="28" t="s">
        <v>15</v>
      </c>
      <c r="R10" s="29"/>
    </row>
    <row r="11" spans="1:22" x14ac:dyDescent="0.25">
      <c r="C11" s="4"/>
      <c r="D11" s="5"/>
      <c r="E11" s="5"/>
      <c r="F11" s="4"/>
      <c r="G11" s="4" t="s">
        <v>27</v>
      </c>
      <c r="H11" s="6">
        <v>0</v>
      </c>
      <c r="I11" s="6">
        <v>2000</v>
      </c>
      <c r="J11" s="6">
        <v>2000</v>
      </c>
      <c r="K11" s="6">
        <v>2000</v>
      </c>
      <c r="L11" s="6">
        <v>2000</v>
      </c>
      <c r="M11" s="7">
        <f t="shared" si="4"/>
        <v>1</v>
      </c>
      <c r="N11" s="7">
        <f t="shared" si="5"/>
        <v>1</v>
      </c>
      <c r="O11" s="7">
        <f t="shared" si="6"/>
        <v>1</v>
      </c>
    </row>
    <row r="12" spans="1:22" x14ac:dyDescent="0.25">
      <c r="C12" s="4"/>
      <c r="D12" s="5"/>
      <c r="E12" s="5"/>
      <c r="F12" s="4"/>
      <c r="G12" s="4" t="s">
        <v>28</v>
      </c>
      <c r="H12" s="6">
        <v>0</v>
      </c>
      <c r="I12" s="6">
        <v>105000</v>
      </c>
      <c r="J12" s="6">
        <v>25000</v>
      </c>
      <c r="K12" s="6">
        <v>25000</v>
      </c>
      <c r="L12" s="6">
        <v>25000</v>
      </c>
      <c r="M12" s="7">
        <f t="shared" si="4"/>
        <v>0.23809523809523808</v>
      </c>
      <c r="N12" s="7">
        <f t="shared" si="5"/>
        <v>0.23809523809523808</v>
      </c>
      <c r="O12" s="7">
        <f t="shared" si="6"/>
        <v>0.23809523809523808</v>
      </c>
    </row>
    <row r="13" spans="1:22" ht="15.75" thickBot="1" x14ac:dyDescent="0.3">
      <c r="C13" s="33"/>
      <c r="D13" s="34"/>
      <c r="E13" s="34"/>
      <c r="F13" s="33"/>
      <c r="G13" s="33" t="s">
        <v>29</v>
      </c>
      <c r="H13" s="35">
        <v>0</v>
      </c>
      <c r="I13" s="35">
        <v>241000</v>
      </c>
      <c r="J13" s="35">
        <v>169354.98</v>
      </c>
      <c r="K13" s="35">
        <v>169354.98</v>
      </c>
      <c r="L13" s="35">
        <v>169354.98</v>
      </c>
      <c r="M13" s="36">
        <f t="shared" si="4"/>
        <v>0.70271775933609959</v>
      </c>
      <c r="N13" s="36">
        <f t="shared" si="5"/>
        <v>0.70271775933609959</v>
      </c>
      <c r="O13" s="36">
        <f t="shared" si="6"/>
        <v>0.70271775933609959</v>
      </c>
    </row>
    <row r="14" spans="1:22" ht="16.5" thickBot="1" x14ac:dyDescent="0.3">
      <c r="C14" s="41"/>
      <c r="D14" s="42" t="s">
        <v>40</v>
      </c>
      <c r="E14" s="42"/>
      <c r="F14" s="41"/>
      <c r="G14" s="41"/>
      <c r="H14" s="43">
        <f>+H10+H11+H12+H13</f>
        <v>0</v>
      </c>
      <c r="I14" s="43">
        <f t="shared" ref="I14:L14" si="7">+I10+I11+I12+I13</f>
        <v>378000</v>
      </c>
      <c r="J14" s="43">
        <f t="shared" si="7"/>
        <v>225446.6</v>
      </c>
      <c r="K14" s="43">
        <f t="shared" si="7"/>
        <v>225446.6</v>
      </c>
      <c r="L14" s="43">
        <f t="shared" si="7"/>
        <v>225446.6</v>
      </c>
      <c r="M14" s="44">
        <f t="shared" si="4"/>
        <v>0.59641957671957668</v>
      </c>
      <c r="N14" s="44">
        <f t="shared" si="5"/>
        <v>0.59641957671957668</v>
      </c>
      <c r="O14" s="44">
        <f t="shared" si="6"/>
        <v>0.59641957671957668</v>
      </c>
      <c r="Q14" s="30">
        <f>SUM(L10:L14)</f>
        <v>450893.2</v>
      </c>
      <c r="R14" s="31" t="s">
        <v>17</v>
      </c>
      <c r="S14" s="32">
        <f>SUM(Q14)</f>
        <v>450893.2</v>
      </c>
    </row>
    <row r="15" spans="1:22" ht="30.75" thickBot="1" x14ac:dyDescent="0.3">
      <c r="C15" s="49" t="s">
        <v>22</v>
      </c>
      <c r="D15" s="50" t="s">
        <v>24</v>
      </c>
      <c r="E15" s="50" t="s">
        <v>23</v>
      </c>
      <c r="F15" s="49" t="s">
        <v>36</v>
      </c>
      <c r="G15" s="61" t="s">
        <v>37</v>
      </c>
      <c r="H15" s="51">
        <v>0</v>
      </c>
      <c r="I15" s="51">
        <v>41500</v>
      </c>
      <c r="J15" s="51">
        <v>11500</v>
      </c>
      <c r="K15" s="51">
        <v>11500</v>
      </c>
      <c r="L15" s="51">
        <v>11500</v>
      </c>
      <c r="M15" s="63">
        <f t="shared" si="4"/>
        <v>0.27710843373493976</v>
      </c>
      <c r="N15" s="63">
        <f t="shared" si="5"/>
        <v>0.27710843373493976</v>
      </c>
      <c r="O15" s="63">
        <f t="shared" si="6"/>
        <v>0.27710843373493976</v>
      </c>
      <c r="Q15" s="28" t="s">
        <v>16</v>
      </c>
    </row>
    <row r="16" spans="1:22" x14ac:dyDescent="0.25">
      <c r="C16" s="4"/>
      <c r="D16" s="5"/>
      <c r="E16" s="5"/>
      <c r="F16" s="4"/>
      <c r="G16" s="4" t="s">
        <v>38</v>
      </c>
      <c r="H16" s="6">
        <v>0</v>
      </c>
      <c r="I16" s="6">
        <v>38500</v>
      </c>
      <c r="J16" s="6">
        <v>8500</v>
      </c>
      <c r="K16" s="6">
        <v>8500</v>
      </c>
      <c r="L16" s="6">
        <v>8500</v>
      </c>
      <c r="M16" s="7">
        <f t="shared" si="4"/>
        <v>0.22077922077922077</v>
      </c>
      <c r="N16" s="7">
        <f t="shared" si="5"/>
        <v>0.22077922077922077</v>
      </c>
      <c r="O16" s="7">
        <f t="shared" si="6"/>
        <v>0.22077922077922077</v>
      </c>
    </row>
    <row r="17" spans="3:20" ht="15.75" thickBot="1" x14ac:dyDescent="0.3">
      <c r="C17" s="33"/>
      <c r="D17" s="34"/>
      <c r="E17" s="34"/>
      <c r="F17" s="33"/>
      <c r="G17" s="33" t="s">
        <v>42</v>
      </c>
      <c r="H17" s="35">
        <v>0</v>
      </c>
      <c r="I17" s="35">
        <v>23600</v>
      </c>
      <c r="J17" s="35">
        <v>14000</v>
      </c>
      <c r="K17" s="35">
        <v>14000</v>
      </c>
      <c r="L17" s="35">
        <v>14000</v>
      </c>
      <c r="M17" s="36">
        <f t="shared" si="4"/>
        <v>0.59322033898305082</v>
      </c>
      <c r="N17" s="36">
        <f t="shared" si="5"/>
        <v>0.59322033898305082</v>
      </c>
      <c r="O17" s="36">
        <f t="shared" si="6"/>
        <v>0.59322033898305082</v>
      </c>
    </row>
    <row r="18" spans="3:20" ht="15.75" thickBot="1" x14ac:dyDescent="0.3">
      <c r="C18" s="64"/>
      <c r="D18" s="42" t="s">
        <v>40</v>
      </c>
      <c r="E18" s="65"/>
      <c r="F18" s="64"/>
      <c r="G18" s="64"/>
      <c r="H18" s="43">
        <f>+H15+H16+H17</f>
        <v>0</v>
      </c>
      <c r="I18" s="43">
        <f t="shared" ref="I18:L18" si="8">+I15+I16+I17</f>
        <v>103600</v>
      </c>
      <c r="J18" s="43">
        <f t="shared" si="8"/>
        <v>34000</v>
      </c>
      <c r="K18" s="43">
        <f t="shared" si="8"/>
        <v>34000</v>
      </c>
      <c r="L18" s="43">
        <f t="shared" si="8"/>
        <v>34000</v>
      </c>
      <c r="M18" s="44">
        <f t="shared" si="4"/>
        <v>0.3281853281853282</v>
      </c>
      <c r="N18" s="44">
        <f t="shared" si="5"/>
        <v>0.3281853281853282</v>
      </c>
      <c r="O18" s="44">
        <f t="shared" si="6"/>
        <v>0.3281853281853282</v>
      </c>
      <c r="P18" s="62"/>
    </row>
    <row r="19" spans="3:20" ht="15.75" thickBot="1" x14ac:dyDescent="0.3">
      <c r="C19" s="41"/>
      <c r="D19" s="42" t="s">
        <v>30</v>
      </c>
      <c r="E19" s="42"/>
      <c r="F19" s="41"/>
      <c r="G19" s="41"/>
      <c r="H19" s="43">
        <f>+H14+H18</f>
        <v>0</v>
      </c>
      <c r="I19" s="43">
        <f t="shared" ref="I19:L19" si="9">+I14+I18</f>
        <v>481600</v>
      </c>
      <c r="J19" s="43">
        <f t="shared" si="9"/>
        <v>259446.6</v>
      </c>
      <c r="K19" s="43">
        <f t="shared" si="9"/>
        <v>259446.6</v>
      </c>
      <c r="L19" s="43">
        <f t="shared" si="9"/>
        <v>259446.6</v>
      </c>
      <c r="M19" s="44">
        <f t="shared" si="4"/>
        <v>0.53871802325581397</v>
      </c>
      <c r="N19" s="44">
        <f t="shared" si="5"/>
        <v>0.53871802325581397</v>
      </c>
      <c r="O19" s="44">
        <f t="shared" si="6"/>
        <v>0.53871802325581397</v>
      </c>
    </row>
    <row r="20" spans="3:20" ht="15.75" thickBot="1" x14ac:dyDescent="0.3">
      <c r="C20" s="66"/>
      <c r="D20" s="67"/>
      <c r="E20" s="67"/>
      <c r="F20" s="66"/>
      <c r="G20" s="66"/>
      <c r="H20" s="68"/>
      <c r="I20" s="68"/>
      <c r="J20" s="68"/>
      <c r="K20" s="68"/>
      <c r="L20" s="68"/>
      <c r="M20" s="69"/>
      <c r="N20" s="69"/>
      <c r="O20" s="69"/>
    </row>
    <row r="21" spans="3:20" ht="15.75" thickBot="1" x14ac:dyDescent="0.3">
      <c r="C21" s="70"/>
      <c r="D21" s="71" t="s">
        <v>41</v>
      </c>
      <c r="E21" s="71"/>
      <c r="F21" s="72"/>
      <c r="G21" s="72"/>
      <c r="H21" s="73">
        <f>+H9+H19</f>
        <v>0</v>
      </c>
      <c r="I21" s="73">
        <f t="shared" ref="I21:L21" si="10">+I9+I19</f>
        <v>485100</v>
      </c>
      <c r="J21" s="73">
        <f t="shared" si="10"/>
        <v>262946.38</v>
      </c>
      <c r="K21" s="73">
        <f t="shared" si="10"/>
        <v>262946.38</v>
      </c>
      <c r="L21" s="73">
        <f t="shared" si="10"/>
        <v>262946.38</v>
      </c>
      <c r="M21" s="74">
        <f t="shared" si="4"/>
        <v>0.54204572253143679</v>
      </c>
      <c r="N21" s="74">
        <f t="shared" si="5"/>
        <v>0.54204572253143679</v>
      </c>
      <c r="O21" s="74">
        <f t="shared" si="6"/>
        <v>0.54204572253143679</v>
      </c>
    </row>
    <row r="22" spans="3:20" x14ac:dyDescent="0.25">
      <c r="C22" s="37"/>
      <c r="D22" s="38"/>
      <c r="E22" s="38"/>
      <c r="F22" s="37"/>
      <c r="G22" s="37"/>
      <c r="H22" s="39"/>
      <c r="I22" s="39"/>
      <c r="J22" s="39"/>
      <c r="K22" s="39"/>
      <c r="L22" s="39"/>
      <c r="M22" s="40"/>
      <c r="N22" s="40"/>
      <c r="O22" s="40"/>
    </row>
    <row r="23" spans="3:20" x14ac:dyDescent="0.25">
      <c r="C23" s="8"/>
      <c r="D23" s="9"/>
      <c r="E23" s="9"/>
      <c r="F23" s="8"/>
      <c r="G23" s="8"/>
      <c r="H23" s="10"/>
      <c r="I23" s="10"/>
      <c r="J23" s="10"/>
      <c r="K23" s="10"/>
      <c r="L23" s="10"/>
      <c r="M23" s="11"/>
      <c r="N23" s="11"/>
      <c r="O23" s="11"/>
    </row>
    <row r="24" spans="3:20" s="1" customFormat="1" ht="21" customHeight="1" x14ac:dyDescent="0.25">
      <c r="C24" s="248"/>
      <c r="D24" s="249"/>
      <c r="E24" s="249"/>
      <c r="F24" s="249"/>
      <c r="G24" s="250"/>
      <c r="H24" s="21"/>
      <c r="I24" s="21"/>
      <c r="J24" s="21"/>
      <c r="K24" s="21"/>
      <c r="L24" s="21"/>
      <c r="M24" s="22"/>
      <c r="N24" s="22"/>
      <c r="O24" s="22"/>
      <c r="P24" s="27"/>
      <c r="Q24" s="27"/>
      <c r="R24" s="27"/>
      <c r="S24" s="27"/>
      <c r="T24" s="27"/>
    </row>
    <row r="25" spans="3:20" x14ac:dyDescent="0.25">
      <c r="C25" s="102" t="s">
        <v>114</v>
      </c>
      <c r="D25" s="2"/>
      <c r="E25" s="2"/>
    </row>
    <row r="26" spans="3:20" x14ac:dyDescent="0.25">
      <c r="C26" s="103" t="s">
        <v>7</v>
      </c>
      <c r="D26" s="3"/>
      <c r="E26" s="3"/>
    </row>
    <row r="27" spans="3:20" x14ac:dyDescent="0.25">
      <c r="C27" s="102" t="s">
        <v>69</v>
      </c>
    </row>
    <row r="28" spans="3:20" ht="23.25" customHeight="1" x14ac:dyDescent="0.25">
      <c r="C28" s="105" t="s">
        <v>115</v>
      </c>
    </row>
    <row r="29" spans="3:20" ht="9.75" customHeight="1" x14ac:dyDescent="0.25">
      <c r="C29" s="104"/>
    </row>
    <row r="30" spans="3:20" ht="18.75" customHeight="1" x14ac:dyDescent="0.25">
      <c r="C30" s="105" t="s">
        <v>116</v>
      </c>
    </row>
    <row r="31" spans="3:20" ht="11.25" customHeight="1" x14ac:dyDescent="0.25">
      <c r="C31" s="104"/>
    </row>
    <row r="32" spans="3:20" ht="18" customHeight="1" x14ac:dyDescent="0.25">
      <c r="C32" s="105" t="s">
        <v>117</v>
      </c>
    </row>
    <row r="33" spans="1:22" ht="27" customHeight="1" x14ac:dyDescent="0.25">
      <c r="C33" s="2"/>
    </row>
    <row r="34" spans="1:22" x14ac:dyDescent="0.25">
      <c r="C34" s="2"/>
    </row>
    <row r="35" spans="1:22" s="23" customFormat="1" x14ac:dyDescent="0.25">
      <c r="A35" s="24"/>
      <c r="B35" s="24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7"/>
      <c r="Q35" s="27"/>
      <c r="R35" s="27"/>
      <c r="S35" s="27"/>
      <c r="T35" s="27"/>
      <c r="U35" s="24"/>
      <c r="V35" s="24"/>
    </row>
    <row r="36" spans="1:22" s="18" customFormat="1" x14ac:dyDescent="0.25">
      <c r="A36" s="19"/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7"/>
      <c r="Q36" s="27"/>
      <c r="R36" s="27"/>
      <c r="S36" s="27"/>
      <c r="T36" s="27"/>
      <c r="U36" s="19"/>
      <c r="V36" s="19"/>
    </row>
    <row r="37" spans="1:22" s="18" customFormat="1" x14ac:dyDescent="0.25">
      <c r="A37" s="19"/>
      <c r="B37" s="19"/>
      <c r="C37" s="26"/>
      <c r="D37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7"/>
      <c r="Q37" s="27"/>
      <c r="R37" s="27"/>
      <c r="S37" s="27"/>
      <c r="T37" s="27"/>
      <c r="U37" s="19"/>
      <c r="V37" s="19"/>
    </row>
    <row r="38" spans="1:22" s="18" customFormat="1" x14ac:dyDescent="0.25">
      <c r="A38" s="19"/>
      <c r="B38" s="19"/>
      <c r="C38" s="26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7"/>
      <c r="Q38" s="27"/>
      <c r="R38" s="27"/>
      <c r="S38" s="27"/>
      <c r="T38" s="27"/>
      <c r="U38" s="19"/>
      <c r="V38" s="19"/>
    </row>
    <row r="39" spans="1:22" s="18" customFormat="1" ht="6.75" customHeight="1" x14ac:dyDescent="0.25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7"/>
      <c r="Q39" s="27"/>
      <c r="R39" s="27"/>
      <c r="S39" s="27"/>
      <c r="T39" s="27"/>
      <c r="U39" s="19"/>
      <c r="V39" s="19"/>
    </row>
    <row r="40" spans="1:22" s="18" customFormat="1" x14ac:dyDescent="0.25">
      <c r="A40" s="19"/>
      <c r="B40" s="19"/>
      <c r="C40" s="2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7"/>
      <c r="Q40" s="27"/>
      <c r="R40" s="27"/>
      <c r="S40" s="27"/>
      <c r="T40" s="27"/>
      <c r="U40" s="19"/>
      <c r="V40" s="19"/>
    </row>
    <row r="41" spans="1:22" s="18" customFormat="1" x14ac:dyDescent="0.25">
      <c r="A41" s="19"/>
      <c r="B41" s="19"/>
      <c r="C41" s="26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7"/>
      <c r="Q41" s="27"/>
      <c r="R41" s="27"/>
      <c r="S41" s="27"/>
      <c r="T41" s="27"/>
      <c r="U41" s="19"/>
      <c r="V41" s="19"/>
    </row>
    <row r="42" spans="1:22" s="18" customFormat="1" x14ac:dyDescent="0.25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7"/>
      <c r="Q42" s="27"/>
      <c r="R42" s="27"/>
      <c r="S42" s="27"/>
      <c r="T42" s="27"/>
      <c r="U42" s="19"/>
      <c r="V42" s="19"/>
    </row>
    <row r="43" spans="1:22" s="18" customFormat="1" x14ac:dyDescent="0.25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7"/>
      <c r="Q43" s="27"/>
      <c r="R43" s="27"/>
      <c r="S43" s="27"/>
      <c r="T43" s="27"/>
      <c r="U43" s="19"/>
      <c r="V43" s="19"/>
    </row>
    <row r="44" spans="1:22" s="18" customFormat="1" x14ac:dyDescent="0.25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7"/>
      <c r="Q44" s="27"/>
      <c r="R44" s="27"/>
      <c r="S44" s="27"/>
      <c r="T44" s="27"/>
      <c r="U44" s="19"/>
      <c r="V44" s="19"/>
    </row>
  </sheetData>
  <mergeCells count="10">
    <mergeCell ref="C24:G24"/>
    <mergeCell ref="D5:D6"/>
    <mergeCell ref="E5:E6"/>
    <mergeCell ref="C2:N2"/>
    <mergeCell ref="F5:F6"/>
    <mergeCell ref="J5:O5"/>
    <mergeCell ref="C5:C6"/>
    <mergeCell ref="I5:I6"/>
    <mergeCell ref="H5:H6"/>
    <mergeCell ref="G5:G6"/>
  </mergeCells>
  <printOptions horizont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70"/>
  <sheetViews>
    <sheetView topLeftCell="A52" workbookViewId="0">
      <selection activeCell="A66" sqref="A66:R70"/>
    </sheetView>
  </sheetViews>
  <sheetFormatPr baseColWidth="10" defaultRowHeight="12.75" x14ac:dyDescent="0.2"/>
  <cols>
    <col min="1" max="1" width="6" style="75" customWidth="1"/>
    <col min="2" max="2" width="9" style="75" customWidth="1"/>
    <col min="3" max="3" width="9.5703125" style="75" customWidth="1"/>
    <col min="4" max="4" width="14.140625" style="75" customWidth="1"/>
    <col min="5" max="5" width="4.85546875" style="75" customWidth="1"/>
    <col min="6" max="6" width="7.140625" style="75" customWidth="1"/>
    <col min="7" max="7" width="8.42578125" style="76" customWidth="1"/>
    <col min="8" max="8" width="10.7109375" style="77" customWidth="1"/>
    <col min="9" max="9" width="58.7109375" style="77" customWidth="1"/>
    <col min="10" max="10" width="11.7109375" style="77" bestFit="1" customWidth="1"/>
    <col min="11" max="16384" width="11.42578125" style="77"/>
  </cols>
  <sheetData>
    <row r="3" spans="1:29" ht="18" x14ac:dyDescent="0.25">
      <c r="I3" s="165" t="s">
        <v>97</v>
      </c>
    </row>
    <row r="6" spans="1:29" ht="15" x14ac:dyDescent="0.2">
      <c r="A6" s="110" t="s">
        <v>20</v>
      </c>
      <c r="B6" s="110"/>
      <c r="C6" s="77"/>
      <c r="D6" s="77"/>
      <c r="E6" s="76"/>
      <c r="F6" s="76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1:29" ht="15.75" x14ac:dyDescent="0.25">
      <c r="A7" s="112" t="s">
        <v>70</v>
      </c>
      <c r="B7" s="112"/>
      <c r="C7" s="77"/>
      <c r="D7" s="77"/>
      <c r="E7" s="76"/>
      <c r="F7" s="76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1:29" ht="13.5" thickBot="1" x14ac:dyDescent="0.25"/>
    <row r="9" spans="1:29" ht="15" customHeight="1" x14ac:dyDescent="0.2">
      <c r="A9" s="262" t="s">
        <v>0</v>
      </c>
      <c r="B9" s="263"/>
      <c r="C9" s="266" t="s">
        <v>13</v>
      </c>
      <c r="D9" s="267"/>
      <c r="E9" s="270" t="s">
        <v>14</v>
      </c>
      <c r="F9" s="271"/>
      <c r="G9" s="277" t="s">
        <v>4</v>
      </c>
      <c r="H9" s="279" t="s">
        <v>5</v>
      </c>
      <c r="I9" s="246" t="s">
        <v>86</v>
      </c>
      <c r="J9" s="228" t="s">
        <v>3</v>
      </c>
      <c r="K9" s="212" t="s">
        <v>6</v>
      </c>
      <c r="L9" s="214" t="s">
        <v>1</v>
      </c>
      <c r="M9" s="214"/>
      <c r="N9" s="214"/>
      <c r="O9" s="214"/>
      <c r="P9" s="214"/>
      <c r="Q9" s="215"/>
    </row>
    <row r="10" spans="1:29" ht="87.75" customHeight="1" thickBot="1" x14ac:dyDescent="0.25">
      <c r="A10" s="264"/>
      <c r="B10" s="265"/>
      <c r="C10" s="268"/>
      <c r="D10" s="269"/>
      <c r="E10" s="272"/>
      <c r="F10" s="273"/>
      <c r="G10" s="278"/>
      <c r="H10" s="280"/>
      <c r="I10" s="247"/>
      <c r="J10" s="229"/>
      <c r="K10" s="213"/>
      <c r="L10" s="78" t="s">
        <v>10</v>
      </c>
      <c r="M10" s="79" t="s">
        <v>11</v>
      </c>
      <c r="N10" s="80" t="s">
        <v>9</v>
      </c>
      <c r="O10" s="81" t="s">
        <v>8</v>
      </c>
      <c r="P10" s="82" t="s">
        <v>2</v>
      </c>
      <c r="Q10" s="83" t="s">
        <v>12</v>
      </c>
    </row>
    <row r="11" spans="1:29" x14ac:dyDescent="0.2">
      <c r="A11" s="153" t="s">
        <v>43</v>
      </c>
      <c r="B11" s="153" t="s">
        <v>18</v>
      </c>
      <c r="C11" s="153" t="s">
        <v>44</v>
      </c>
      <c r="D11" s="153" t="s">
        <v>98</v>
      </c>
      <c r="E11" s="153" t="s">
        <v>45</v>
      </c>
      <c r="F11" s="153" t="s">
        <v>100</v>
      </c>
      <c r="G11" s="154">
        <v>23</v>
      </c>
      <c r="H11" s="149" t="s">
        <v>46</v>
      </c>
      <c r="I11" s="149" t="s">
        <v>76</v>
      </c>
      <c r="J11" s="113">
        <v>0</v>
      </c>
      <c r="K11" s="113">
        <v>6500</v>
      </c>
      <c r="L11" s="113">
        <v>3046</v>
      </c>
      <c r="M11" s="113">
        <v>3046</v>
      </c>
      <c r="N11" s="113">
        <v>3046</v>
      </c>
      <c r="O11" s="114">
        <f>+L11/K11</f>
        <v>0.4686153846153846</v>
      </c>
      <c r="P11" s="114">
        <f>+M11/K11</f>
        <v>0.4686153846153846</v>
      </c>
      <c r="Q11" s="114">
        <f>+N11/K11</f>
        <v>0.4686153846153846</v>
      </c>
    </row>
    <row r="12" spans="1:29" x14ac:dyDescent="0.2">
      <c r="A12" s="155" t="s">
        <v>43</v>
      </c>
      <c r="B12" s="153" t="s">
        <v>18</v>
      </c>
      <c r="C12" s="155" t="s">
        <v>44</v>
      </c>
      <c r="D12" s="153" t="s">
        <v>98</v>
      </c>
      <c r="E12" s="155" t="s">
        <v>45</v>
      </c>
      <c r="F12" s="153" t="s">
        <v>100</v>
      </c>
      <c r="G12" s="156">
        <v>23</v>
      </c>
      <c r="H12" s="150" t="s">
        <v>47</v>
      </c>
      <c r="I12" s="150" t="s">
        <v>77</v>
      </c>
      <c r="J12" s="115">
        <v>0</v>
      </c>
      <c r="K12" s="115">
        <v>13000</v>
      </c>
      <c r="L12" s="115">
        <v>11214.21</v>
      </c>
      <c r="M12" s="115">
        <v>11214.21</v>
      </c>
      <c r="N12" s="115">
        <v>10891.57</v>
      </c>
      <c r="O12" s="116">
        <f t="shared" ref="O12:O52" si="0">+L12/K12</f>
        <v>0.86263153846153839</v>
      </c>
      <c r="P12" s="116">
        <f t="shared" ref="P12:P52" si="1">+M12/K12</f>
        <v>0.86263153846153839</v>
      </c>
      <c r="Q12" s="116">
        <f t="shared" ref="Q12:Q52" si="2">+N12/K12</f>
        <v>0.83781307692307694</v>
      </c>
    </row>
    <row r="13" spans="1:29" x14ac:dyDescent="0.2">
      <c r="A13" s="155" t="s">
        <v>43</v>
      </c>
      <c r="B13" s="153" t="s">
        <v>18</v>
      </c>
      <c r="C13" s="155" t="s">
        <v>44</v>
      </c>
      <c r="D13" s="153" t="s">
        <v>98</v>
      </c>
      <c r="E13" s="155" t="s">
        <v>45</v>
      </c>
      <c r="F13" s="153" t="s">
        <v>100</v>
      </c>
      <c r="G13" s="156">
        <v>23</v>
      </c>
      <c r="H13" s="150" t="s">
        <v>48</v>
      </c>
      <c r="I13" s="150" t="s">
        <v>78</v>
      </c>
      <c r="J13" s="115">
        <v>0</v>
      </c>
      <c r="K13" s="115">
        <v>60345</v>
      </c>
      <c r="L13" s="115">
        <v>0</v>
      </c>
      <c r="M13" s="115">
        <v>0</v>
      </c>
      <c r="N13" s="115">
        <v>0</v>
      </c>
      <c r="O13" s="116">
        <f t="shared" si="0"/>
        <v>0</v>
      </c>
      <c r="P13" s="116">
        <f t="shared" si="1"/>
        <v>0</v>
      </c>
      <c r="Q13" s="116">
        <f t="shared" si="2"/>
        <v>0</v>
      </c>
    </row>
    <row r="14" spans="1:29" x14ac:dyDescent="0.2">
      <c r="A14" s="155" t="s">
        <v>43</v>
      </c>
      <c r="B14" s="153" t="s">
        <v>18</v>
      </c>
      <c r="C14" s="155" t="s">
        <v>44</v>
      </c>
      <c r="D14" s="153" t="s">
        <v>98</v>
      </c>
      <c r="E14" s="155" t="s">
        <v>45</v>
      </c>
      <c r="F14" s="153" t="s">
        <v>100</v>
      </c>
      <c r="G14" s="156">
        <v>23</v>
      </c>
      <c r="H14" s="150" t="s">
        <v>49</v>
      </c>
      <c r="I14" s="150" t="s">
        <v>79</v>
      </c>
      <c r="J14" s="115">
        <v>0</v>
      </c>
      <c r="K14" s="115">
        <v>13000</v>
      </c>
      <c r="L14" s="115">
        <v>12950</v>
      </c>
      <c r="M14" s="115">
        <v>12950</v>
      </c>
      <c r="N14" s="115">
        <v>12950</v>
      </c>
      <c r="O14" s="116">
        <f t="shared" si="0"/>
        <v>0.99615384615384617</v>
      </c>
      <c r="P14" s="116">
        <f t="shared" si="1"/>
        <v>0.99615384615384617</v>
      </c>
      <c r="Q14" s="116">
        <f t="shared" si="2"/>
        <v>0.99615384615384617</v>
      </c>
    </row>
    <row r="15" spans="1:29" x14ac:dyDescent="0.2">
      <c r="A15" s="155" t="s">
        <v>43</v>
      </c>
      <c r="B15" s="153" t="s">
        <v>18</v>
      </c>
      <c r="C15" s="155" t="s">
        <v>44</v>
      </c>
      <c r="D15" s="153" t="s">
        <v>98</v>
      </c>
      <c r="E15" s="155" t="s">
        <v>45</v>
      </c>
      <c r="F15" s="153" t="s">
        <v>100</v>
      </c>
      <c r="G15" s="156">
        <v>23</v>
      </c>
      <c r="H15" s="150" t="s">
        <v>50</v>
      </c>
      <c r="I15" s="150" t="s">
        <v>80</v>
      </c>
      <c r="J15" s="115">
        <v>0</v>
      </c>
      <c r="K15" s="115">
        <v>3000</v>
      </c>
      <c r="L15" s="115">
        <v>3000</v>
      </c>
      <c r="M15" s="115">
        <v>3000</v>
      </c>
      <c r="N15" s="115">
        <v>0</v>
      </c>
      <c r="O15" s="116">
        <f t="shared" si="0"/>
        <v>1</v>
      </c>
      <c r="P15" s="116">
        <f t="shared" si="1"/>
        <v>1</v>
      </c>
      <c r="Q15" s="116">
        <f t="shared" si="2"/>
        <v>0</v>
      </c>
    </row>
    <row r="16" spans="1:29" x14ac:dyDescent="0.2">
      <c r="A16" s="155" t="s">
        <v>43</v>
      </c>
      <c r="B16" s="153" t="s">
        <v>18</v>
      </c>
      <c r="C16" s="155" t="s">
        <v>44</v>
      </c>
      <c r="D16" s="153" t="s">
        <v>98</v>
      </c>
      <c r="E16" s="155" t="s">
        <v>45</v>
      </c>
      <c r="F16" s="153" t="s">
        <v>100</v>
      </c>
      <c r="G16" s="156">
        <v>23</v>
      </c>
      <c r="H16" s="150" t="s">
        <v>51</v>
      </c>
      <c r="I16" s="150" t="s">
        <v>81</v>
      </c>
      <c r="J16" s="115">
        <v>200000</v>
      </c>
      <c r="K16" s="115">
        <v>102655</v>
      </c>
      <c r="L16" s="115">
        <v>86592.4</v>
      </c>
      <c r="M16" s="115">
        <v>86592.4</v>
      </c>
      <c r="N16" s="115">
        <v>49002.400000000001</v>
      </c>
      <c r="O16" s="116">
        <f t="shared" si="0"/>
        <v>0.84352832302372016</v>
      </c>
      <c r="P16" s="116">
        <f t="shared" si="1"/>
        <v>0.84352832302372016</v>
      </c>
      <c r="Q16" s="116">
        <f t="shared" si="2"/>
        <v>0.47735034825386002</v>
      </c>
    </row>
    <row r="17" spans="1:17" x14ac:dyDescent="0.2">
      <c r="A17" s="166">
        <v>302</v>
      </c>
      <c r="B17" s="167" t="s">
        <v>102</v>
      </c>
      <c r="C17" s="166" t="s">
        <v>44</v>
      </c>
      <c r="D17" s="167" t="s">
        <v>98</v>
      </c>
      <c r="E17" s="166" t="s">
        <v>45</v>
      </c>
      <c r="F17" s="167" t="s">
        <v>100</v>
      </c>
      <c r="G17" s="168">
        <v>23</v>
      </c>
      <c r="H17" s="169" t="s">
        <v>46</v>
      </c>
      <c r="I17" s="169" t="s">
        <v>76</v>
      </c>
      <c r="J17" s="170">
        <v>0</v>
      </c>
      <c r="K17" s="171">
        <v>1500</v>
      </c>
      <c r="L17" s="172">
        <v>1500</v>
      </c>
      <c r="M17" s="172">
        <v>1500</v>
      </c>
      <c r="N17" s="172">
        <v>1500</v>
      </c>
      <c r="O17" s="173">
        <f t="shared" ref="O17" si="3">L17/K17</f>
        <v>1</v>
      </c>
      <c r="P17" s="173">
        <f t="shared" ref="P17" si="4">M17/K17</f>
        <v>1</v>
      </c>
      <c r="Q17" s="173">
        <f t="shared" ref="Q17" si="5">N17/K17</f>
        <v>1</v>
      </c>
    </row>
    <row r="18" spans="1:17" x14ac:dyDescent="0.2">
      <c r="A18" s="237" t="s">
        <v>103</v>
      </c>
      <c r="B18" s="238"/>
      <c r="C18" s="238"/>
      <c r="D18" s="238"/>
      <c r="E18" s="238"/>
      <c r="F18" s="238"/>
      <c r="G18" s="238"/>
      <c r="H18" s="239"/>
      <c r="I18" s="139"/>
      <c r="J18" s="117">
        <f>SUM(J11:J17)</f>
        <v>200000</v>
      </c>
      <c r="K18" s="117">
        <f t="shared" ref="K18:N18" si="6">SUM(K11:K17)</f>
        <v>200000</v>
      </c>
      <c r="L18" s="117">
        <f t="shared" si="6"/>
        <v>118302.60999999999</v>
      </c>
      <c r="M18" s="117">
        <f t="shared" si="6"/>
        <v>118302.60999999999</v>
      </c>
      <c r="N18" s="117">
        <f t="shared" si="6"/>
        <v>77389.97</v>
      </c>
      <c r="O18" s="118">
        <f t="shared" si="0"/>
        <v>0.59151304999999998</v>
      </c>
      <c r="P18" s="118">
        <f t="shared" si="1"/>
        <v>0.59151304999999998</v>
      </c>
      <c r="Q18" s="118">
        <f t="shared" si="2"/>
        <v>0.38694984999999998</v>
      </c>
    </row>
    <row r="19" spans="1:17" x14ac:dyDescent="0.2">
      <c r="A19" s="202" t="s">
        <v>43</v>
      </c>
      <c r="B19" s="202" t="s">
        <v>18</v>
      </c>
      <c r="C19" s="202" t="s">
        <v>52</v>
      </c>
      <c r="D19" s="202" t="s">
        <v>99</v>
      </c>
      <c r="E19" s="202" t="s">
        <v>45</v>
      </c>
      <c r="F19" s="202" t="s">
        <v>100</v>
      </c>
      <c r="G19" s="203">
        <v>23</v>
      </c>
      <c r="H19" s="204" t="s">
        <v>46</v>
      </c>
      <c r="I19" s="205" t="s">
        <v>76</v>
      </c>
      <c r="J19" s="206">
        <v>0</v>
      </c>
      <c r="K19" s="206">
        <v>13000</v>
      </c>
      <c r="L19" s="206">
        <v>8027.92</v>
      </c>
      <c r="M19" s="206">
        <v>8027.92</v>
      </c>
      <c r="N19" s="206">
        <v>8027.92</v>
      </c>
      <c r="O19" s="207">
        <f t="shared" si="0"/>
        <v>0.61753230769230771</v>
      </c>
      <c r="P19" s="207">
        <f t="shared" si="1"/>
        <v>0.61753230769230771</v>
      </c>
      <c r="Q19" s="207">
        <f t="shared" si="2"/>
        <v>0.61753230769230771</v>
      </c>
    </row>
    <row r="20" spans="1:17" x14ac:dyDescent="0.2">
      <c r="A20" s="202" t="s">
        <v>43</v>
      </c>
      <c r="B20" s="202" t="s">
        <v>18</v>
      </c>
      <c r="C20" s="202" t="s">
        <v>52</v>
      </c>
      <c r="D20" s="202" t="s">
        <v>99</v>
      </c>
      <c r="E20" s="202" t="s">
        <v>45</v>
      </c>
      <c r="F20" s="202" t="s">
        <v>100</v>
      </c>
      <c r="G20" s="203">
        <v>23</v>
      </c>
      <c r="H20" s="204" t="s">
        <v>48</v>
      </c>
      <c r="I20" s="204" t="s">
        <v>78</v>
      </c>
      <c r="J20" s="206">
        <v>0</v>
      </c>
      <c r="K20" s="206">
        <v>15100</v>
      </c>
      <c r="L20" s="206">
        <v>0</v>
      </c>
      <c r="M20" s="206">
        <v>0</v>
      </c>
      <c r="N20" s="206">
        <v>0</v>
      </c>
      <c r="O20" s="207">
        <f t="shared" si="0"/>
        <v>0</v>
      </c>
      <c r="P20" s="207">
        <f t="shared" si="1"/>
        <v>0</v>
      </c>
      <c r="Q20" s="207">
        <f t="shared" si="2"/>
        <v>0</v>
      </c>
    </row>
    <row r="21" spans="1:17" x14ac:dyDescent="0.2">
      <c r="A21" s="202" t="s">
        <v>43</v>
      </c>
      <c r="B21" s="202" t="s">
        <v>18</v>
      </c>
      <c r="C21" s="202" t="s">
        <v>52</v>
      </c>
      <c r="D21" s="202" t="s">
        <v>99</v>
      </c>
      <c r="E21" s="202" t="s">
        <v>45</v>
      </c>
      <c r="F21" s="202" t="s">
        <v>100</v>
      </c>
      <c r="G21" s="203">
        <v>23</v>
      </c>
      <c r="H21" s="204" t="s">
        <v>49</v>
      </c>
      <c r="I21" s="204" t="s">
        <v>79</v>
      </c>
      <c r="J21" s="206">
        <v>0</v>
      </c>
      <c r="K21" s="206">
        <v>3200</v>
      </c>
      <c r="L21" s="206">
        <v>0</v>
      </c>
      <c r="M21" s="206">
        <v>0</v>
      </c>
      <c r="N21" s="206">
        <v>0</v>
      </c>
      <c r="O21" s="207">
        <f t="shared" si="0"/>
        <v>0</v>
      </c>
      <c r="P21" s="207">
        <f t="shared" si="1"/>
        <v>0</v>
      </c>
      <c r="Q21" s="207">
        <f t="shared" si="2"/>
        <v>0</v>
      </c>
    </row>
    <row r="22" spans="1:17" x14ac:dyDescent="0.2">
      <c r="A22" s="202" t="s">
        <v>43</v>
      </c>
      <c r="B22" s="202" t="s">
        <v>18</v>
      </c>
      <c r="C22" s="202" t="s">
        <v>52</v>
      </c>
      <c r="D22" s="202" t="s">
        <v>99</v>
      </c>
      <c r="E22" s="202" t="s">
        <v>45</v>
      </c>
      <c r="F22" s="202" t="s">
        <v>100</v>
      </c>
      <c r="G22" s="203">
        <v>23</v>
      </c>
      <c r="H22" s="204" t="s">
        <v>53</v>
      </c>
      <c r="I22" s="204" t="s">
        <v>82</v>
      </c>
      <c r="J22" s="206">
        <v>0</v>
      </c>
      <c r="K22" s="206">
        <v>16000</v>
      </c>
      <c r="L22" s="206">
        <v>12300</v>
      </c>
      <c r="M22" s="206">
        <v>12300</v>
      </c>
      <c r="N22" s="206">
        <v>12300</v>
      </c>
      <c r="O22" s="207">
        <f t="shared" si="0"/>
        <v>0.76875000000000004</v>
      </c>
      <c r="P22" s="207">
        <f t="shared" si="1"/>
        <v>0.76875000000000004</v>
      </c>
      <c r="Q22" s="207">
        <f t="shared" si="2"/>
        <v>0.76875000000000004</v>
      </c>
    </row>
    <row r="23" spans="1:17" x14ac:dyDescent="0.2">
      <c r="A23" s="202" t="s">
        <v>43</v>
      </c>
      <c r="B23" s="202" t="s">
        <v>18</v>
      </c>
      <c r="C23" s="202" t="s">
        <v>52</v>
      </c>
      <c r="D23" s="202" t="s">
        <v>99</v>
      </c>
      <c r="E23" s="202" t="s">
        <v>45</v>
      </c>
      <c r="F23" s="202" t="s">
        <v>100</v>
      </c>
      <c r="G23" s="203">
        <v>23</v>
      </c>
      <c r="H23" s="204" t="s">
        <v>54</v>
      </c>
      <c r="I23" s="204" t="s">
        <v>83</v>
      </c>
      <c r="J23" s="206">
        <v>0</v>
      </c>
      <c r="K23" s="206">
        <v>13840</v>
      </c>
      <c r="L23" s="206">
        <v>13840</v>
      </c>
      <c r="M23" s="206">
        <v>13840</v>
      </c>
      <c r="N23" s="206">
        <v>13840</v>
      </c>
      <c r="O23" s="207">
        <f t="shared" si="0"/>
        <v>1</v>
      </c>
      <c r="P23" s="207">
        <f t="shared" si="1"/>
        <v>1</v>
      </c>
      <c r="Q23" s="207">
        <f t="shared" si="2"/>
        <v>1</v>
      </c>
    </row>
    <row r="24" spans="1:17" x14ac:dyDescent="0.2">
      <c r="A24" s="202" t="s">
        <v>43</v>
      </c>
      <c r="B24" s="202" t="s">
        <v>18</v>
      </c>
      <c r="C24" s="202" t="s">
        <v>52</v>
      </c>
      <c r="D24" s="202" t="s">
        <v>99</v>
      </c>
      <c r="E24" s="202" t="s">
        <v>45</v>
      </c>
      <c r="F24" s="202" t="s">
        <v>100</v>
      </c>
      <c r="G24" s="203">
        <v>23</v>
      </c>
      <c r="H24" s="204" t="s">
        <v>51</v>
      </c>
      <c r="I24" s="204" t="s">
        <v>81</v>
      </c>
      <c r="J24" s="206">
        <v>571349</v>
      </c>
      <c r="K24" s="206">
        <v>161209</v>
      </c>
      <c r="L24" s="206">
        <v>129306.28</v>
      </c>
      <c r="M24" s="206">
        <v>129306.28</v>
      </c>
      <c r="N24" s="206">
        <v>78556.28</v>
      </c>
      <c r="O24" s="207">
        <f t="shared" si="0"/>
        <v>0.80210335651235354</v>
      </c>
      <c r="P24" s="207">
        <f t="shared" si="1"/>
        <v>0.80210335651235354</v>
      </c>
      <c r="Q24" s="207">
        <f t="shared" si="2"/>
        <v>0.48729462995242201</v>
      </c>
    </row>
    <row r="25" spans="1:17" x14ac:dyDescent="0.2">
      <c r="A25" s="202" t="s">
        <v>43</v>
      </c>
      <c r="B25" s="202" t="s">
        <v>18</v>
      </c>
      <c r="C25" s="202" t="s">
        <v>52</v>
      </c>
      <c r="D25" s="202" t="s">
        <v>99</v>
      </c>
      <c r="E25" s="202" t="s">
        <v>45</v>
      </c>
      <c r="F25" s="202" t="s">
        <v>100</v>
      </c>
      <c r="G25" s="203">
        <v>23</v>
      </c>
      <c r="H25" s="204" t="s">
        <v>55</v>
      </c>
      <c r="I25" s="204" t="s">
        <v>84</v>
      </c>
      <c r="J25" s="206">
        <v>307496</v>
      </c>
      <c r="K25" s="206">
        <v>645438</v>
      </c>
      <c r="L25" s="206">
        <v>413536</v>
      </c>
      <c r="M25" s="206">
        <v>413536</v>
      </c>
      <c r="N25" s="206">
        <v>262930.24</v>
      </c>
      <c r="O25" s="207">
        <f t="shared" si="0"/>
        <v>0.640706001196087</v>
      </c>
      <c r="P25" s="207">
        <f t="shared" si="1"/>
        <v>0.640706001196087</v>
      </c>
      <c r="Q25" s="207">
        <f t="shared" si="2"/>
        <v>0.40736715222840925</v>
      </c>
    </row>
    <row r="26" spans="1:17" x14ac:dyDescent="0.2">
      <c r="A26" s="202" t="s">
        <v>43</v>
      </c>
      <c r="B26" s="202" t="s">
        <v>18</v>
      </c>
      <c r="C26" s="202" t="s">
        <v>52</v>
      </c>
      <c r="D26" s="202" t="s">
        <v>99</v>
      </c>
      <c r="E26" s="202" t="s">
        <v>45</v>
      </c>
      <c r="F26" s="202" t="s">
        <v>100</v>
      </c>
      <c r="G26" s="203">
        <v>23</v>
      </c>
      <c r="H26" s="204" t="s">
        <v>56</v>
      </c>
      <c r="I26" s="204" t="s">
        <v>85</v>
      </c>
      <c r="J26" s="206">
        <v>11898</v>
      </c>
      <c r="K26" s="206">
        <v>20956</v>
      </c>
      <c r="L26" s="206">
        <v>16218</v>
      </c>
      <c r="M26" s="206">
        <v>16218</v>
      </c>
      <c r="N26" s="206">
        <v>9603</v>
      </c>
      <c r="O26" s="207">
        <f t="shared" si="0"/>
        <v>0.77390723420500096</v>
      </c>
      <c r="P26" s="207">
        <f t="shared" si="1"/>
        <v>0.77390723420500096</v>
      </c>
      <c r="Q26" s="207">
        <f t="shared" si="2"/>
        <v>0.45824584844435962</v>
      </c>
    </row>
    <row r="27" spans="1:17" ht="13.5" thickBot="1" x14ac:dyDescent="0.25">
      <c r="A27" s="174">
        <v>302</v>
      </c>
      <c r="B27" s="174" t="s">
        <v>102</v>
      </c>
      <c r="C27" s="174" t="s">
        <v>52</v>
      </c>
      <c r="D27" s="174" t="s">
        <v>99</v>
      </c>
      <c r="E27" s="174">
        <v>1</v>
      </c>
      <c r="F27" s="174" t="s">
        <v>100</v>
      </c>
      <c r="G27" s="175">
        <v>23</v>
      </c>
      <c r="H27" s="176" t="s">
        <v>46</v>
      </c>
      <c r="I27" s="177" t="s">
        <v>76</v>
      </c>
      <c r="J27" s="178">
        <v>0</v>
      </c>
      <c r="K27" s="179">
        <v>2000</v>
      </c>
      <c r="L27" s="180">
        <v>1999.78</v>
      </c>
      <c r="M27" s="180">
        <v>1999.78</v>
      </c>
      <c r="N27" s="180">
        <v>1999.78</v>
      </c>
      <c r="O27" s="181">
        <f t="shared" ref="O27" si="7">L27/K27</f>
        <v>0.99988999999999995</v>
      </c>
      <c r="P27" s="181">
        <f t="shared" ref="P27" si="8">M27/K27</f>
        <v>0.99988999999999995</v>
      </c>
      <c r="Q27" s="181">
        <f t="shared" ref="Q27" si="9">N27/K27</f>
        <v>0.99988999999999995</v>
      </c>
    </row>
    <row r="28" spans="1:17" x14ac:dyDescent="0.2">
      <c r="A28" s="240" t="s">
        <v>104</v>
      </c>
      <c r="B28" s="241"/>
      <c r="C28" s="241"/>
      <c r="D28" s="241"/>
      <c r="E28" s="241"/>
      <c r="F28" s="241"/>
      <c r="G28" s="241"/>
      <c r="H28" s="242"/>
      <c r="I28" s="140"/>
      <c r="J28" s="121">
        <f>SUM(J19:J27)</f>
        <v>890743</v>
      </c>
      <c r="K28" s="121">
        <f t="shared" ref="K28:N28" si="10">SUM(K19:K27)</f>
        <v>890743</v>
      </c>
      <c r="L28" s="121">
        <f t="shared" si="10"/>
        <v>595227.98</v>
      </c>
      <c r="M28" s="121">
        <f t="shared" si="10"/>
        <v>595227.98</v>
      </c>
      <c r="N28" s="121">
        <f t="shared" si="10"/>
        <v>387257.22000000003</v>
      </c>
      <c r="O28" s="122">
        <f t="shared" si="0"/>
        <v>0.6682376173598894</v>
      </c>
      <c r="P28" s="122">
        <f t="shared" si="1"/>
        <v>0.6682376173598894</v>
      </c>
      <c r="Q28" s="122">
        <f t="shared" si="2"/>
        <v>0.43475752265243739</v>
      </c>
    </row>
    <row r="29" spans="1:17" x14ac:dyDescent="0.2">
      <c r="A29" s="159" t="s">
        <v>43</v>
      </c>
      <c r="B29" s="159" t="s">
        <v>18</v>
      </c>
      <c r="C29" s="159" t="s">
        <v>52</v>
      </c>
      <c r="D29" s="159" t="s">
        <v>99</v>
      </c>
      <c r="E29" s="159" t="s">
        <v>57</v>
      </c>
      <c r="F29" s="159" t="s">
        <v>101</v>
      </c>
      <c r="G29" s="160">
        <v>23</v>
      </c>
      <c r="H29" s="145" t="s">
        <v>58</v>
      </c>
      <c r="I29" s="145" t="s">
        <v>87</v>
      </c>
      <c r="J29" s="151">
        <v>0</v>
      </c>
      <c r="K29" s="151">
        <v>32000</v>
      </c>
      <c r="L29" s="151">
        <v>0</v>
      </c>
      <c r="M29" s="151">
        <v>0</v>
      </c>
      <c r="N29" s="151">
        <v>0</v>
      </c>
      <c r="O29" s="152">
        <f t="shared" si="0"/>
        <v>0</v>
      </c>
      <c r="P29" s="152">
        <f t="shared" si="1"/>
        <v>0</v>
      </c>
      <c r="Q29" s="152">
        <f t="shared" si="2"/>
        <v>0</v>
      </c>
    </row>
    <row r="30" spans="1:17" x14ac:dyDescent="0.2">
      <c r="A30" s="159" t="s">
        <v>43</v>
      </c>
      <c r="B30" s="159" t="s">
        <v>18</v>
      </c>
      <c r="C30" s="159" t="s">
        <v>52</v>
      </c>
      <c r="D30" s="159" t="s">
        <v>99</v>
      </c>
      <c r="E30" s="159" t="s">
        <v>57</v>
      </c>
      <c r="F30" s="159" t="s">
        <v>101</v>
      </c>
      <c r="G30" s="160">
        <v>23</v>
      </c>
      <c r="H30" s="145" t="s">
        <v>59</v>
      </c>
      <c r="I30" s="145" t="s">
        <v>88</v>
      </c>
      <c r="J30" s="151">
        <v>0</v>
      </c>
      <c r="K30" s="151">
        <v>15000</v>
      </c>
      <c r="L30" s="151">
        <v>0</v>
      </c>
      <c r="M30" s="151">
        <v>0</v>
      </c>
      <c r="N30" s="151">
        <v>0</v>
      </c>
      <c r="O30" s="152">
        <f t="shared" si="0"/>
        <v>0</v>
      </c>
      <c r="P30" s="152">
        <f t="shared" si="1"/>
        <v>0</v>
      </c>
      <c r="Q30" s="152">
        <f t="shared" si="2"/>
        <v>0</v>
      </c>
    </row>
    <row r="31" spans="1:17" x14ac:dyDescent="0.2">
      <c r="A31" s="159" t="s">
        <v>43</v>
      </c>
      <c r="B31" s="159" t="s">
        <v>18</v>
      </c>
      <c r="C31" s="159" t="s">
        <v>52</v>
      </c>
      <c r="D31" s="159" t="s">
        <v>99</v>
      </c>
      <c r="E31" s="159" t="s">
        <v>57</v>
      </c>
      <c r="F31" s="159" t="s">
        <v>101</v>
      </c>
      <c r="G31" s="160">
        <v>23</v>
      </c>
      <c r="H31" s="145" t="s">
        <v>46</v>
      </c>
      <c r="I31" s="146" t="s">
        <v>76</v>
      </c>
      <c r="J31" s="151">
        <v>0</v>
      </c>
      <c r="K31" s="151">
        <v>65000</v>
      </c>
      <c r="L31" s="151">
        <v>0</v>
      </c>
      <c r="M31" s="151">
        <v>0</v>
      </c>
      <c r="N31" s="151">
        <v>0</v>
      </c>
      <c r="O31" s="152">
        <f t="shared" si="0"/>
        <v>0</v>
      </c>
      <c r="P31" s="152">
        <f t="shared" si="1"/>
        <v>0</v>
      </c>
      <c r="Q31" s="152">
        <f t="shared" si="2"/>
        <v>0</v>
      </c>
    </row>
    <row r="32" spans="1:17" x14ac:dyDescent="0.2">
      <c r="A32" s="159" t="s">
        <v>43</v>
      </c>
      <c r="B32" s="159" t="s">
        <v>18</v>
      </c>
      <c r="C32" s="159" t="s">
        <v>52</v>
      </c>
      <c r="D32" s="159" t="s">
        <v>99</v>
      </c>
      <c r="E32" s="159" t="s">
        <v>57</v>
      </c>
      <c r="F32" s="159" t="s">
        <v>101</v>
      </c>
      <c r="G32" s="160">
        <v>23</v>
      </c>
      <c r="H32" s="145" t="s">
        <v>60</v>
      </c>
      <c r="I32" s="145" t="s">
        <v>89</v>
      </c>
      <c r="J32" s="151">
        <v>0</v>
      </c>
      <c r="K32" s="151">
        <v>3800</v>
      </c>
      <c r="L32" s="151">
        <v>0</v>
      </c>
      <c r="M32" s="151">
        <v>0</v>
      </c>
      <c r="N32" s="151">
        <v>0</v>
      </c>
      <c r="O32" s="152">
        <f t="shared" si="0"/>
        <v>0</v>
      </c>
      <c r="P32" s="152">
        <f t="shared" si="1"/>
        <v>0</v>
      </c>
      <c r="Q32" s="152">
        <f t="shared" si="2"/>
        <v>0</v>
      </c>
    </row>
    <row r="33" spans="1:17" x14ac:dyDescent="0.2">
      <c r="A33" s="159" t="s">
        <v>43</v>
      </c>
      <c r="B33" s="159" t="s">
        <v>18</v>
      </c>
      <c r="C33" s="159" t="s">
        <v>52</v>
      </c>
      <c r="D33" s="159" t="s">
        <v>99</v>
      </c>
      <c r="E33" s="159" t="s">
        <v>57</v>
      </c>
      <c r="F33" s="159" t="s">
        <v>101</v>
      </c>
      <c r="G33" s="160">
        <v>23</v>
      </c>
      <c r="H33" s="145" t="s">
        <v>47</v>
      </c>
      <c r="I33" s="145" t="s">
        <v>77</v>
      </c>
      <c r="J33" s="151">
        <v>0</v>
      </c>
      <c r="K33" s="151">
        <v>53316</v>
      </c>
      <c r="L33" s="151">
        <v>35225.96</v>
      </c>
      <c r="M33" s="151">
        <v>35225.96</v>
      </c>
      <c r="N33" s="151">
        <v>35225.96</v>
      </c>
      <c r="O33" s="152">
        <f t="shared" si="0"/>
        <v>0.66070147798034362</v>
      </c>
      <c r="P33" s="152">
        <f t="shared" si="1"/>
        <v>0.66070147798034362</v>
      </c>
      <c r="Q33" s="152">
        <f t="shared" si="2"/>
        <v>0.66070147798034362</v>
      </c>
    </row>
    <row r="34" spans="1:17" x14ac:dyDescent="0.2">
      <c r="A34" s="159" t="s">
        <v>43</v>
      </c>
      <c r="B34" s="159" t="s">
        <v>18</v>
      </c>
      <c r="C34" s="159" t="s">
        <v>52</v>
      </c>
      <c r="D34" s="159" t="s">
        <v>99</v>
      </c>
      <c r="E34" s="159" t="s">
        <v>57</v>
      </c>
      <c r="F34" s="159" t="s">
        <v>101</v>
      </c>
      <c r="G34" s="160">
        <v>23</v>
      </c>
      <c r="H34" s="145" t="s">
        <v>61</v>
      </c>
      <c r="I34" s="145" t="s">
        <v>90</v>
      </c>
      <c r="J34" s="151">
        <v>0</v>
      </c>
      <c r="K34" s="151">
        <v>3534</v>
      </c>
      <c r="L34" s="151">
        <v>2700</v>
      </c>
      <c r="M34" s="151">
        <v>2700</v>
      </c>
      <c r="N34" s="151">
        <v>2700</v>
      </c>
      <c r="O34" s="152">
        <f t="shared" si="0"/>
        <v>0.76400679117147707</v>
      </c>
      <c r="P34" s="152">
        <f t="shared" si="1"/>
        <v>0.76400679117147707</v>
      </c>
      <c r="Q34" s="152">
        <f t="shared" si="2"/>
        <v>0.76400679117147707</v>
      </c>
    </row>
    <row r="35" spans="1:17" x14ac:dyDescent="0.2">
      <c r="A35" s="159" t="s">
        <v>43</v>
      </c>
      <c r="B35" s="159" t="s">
        <v>18</v>
      </c>
      <c r="C35" s="159" t="s">
        <v>52</v>
      </c>
      <c r="D35" s="159" t="s">
        <v>99</v>
      </c>
      <c r="E35" s="159" t="s">
        <v>57</v>
      </c>
      <c r="F35" s="159" t="s">
        <v>101</v>
      </c>
      <c r="G35" s="160">
        <v>23</v>
      </c>
      <c r="H35" s="145" t="s">
        <v>49</v>
      </c>
      <c r="I35" s="145" t="s">
        <v>79</v>
      </c>
      <c r="J35" s="151">
        <v>0</v>
      </c>
      <c r="K35" s="151">
        <v>201369</v>
      </c>
      <c r="L35" s="151">
        <v>74411</v>
      </c>
      <c r="M35" s="151">
        <v>74411</v>
      </c>
      <c r="N35" s="151">
        <v>37661</v>
      </c>
      <c r="O35" s="152">
        <f t="shared" si="0"/>
        <v>0.36952559728657342</v>
      </c>
      <c r="P35" s="152">
        <f t="shared" si="1"/>
        <v>0.36952559728657342</v>
      </c>
      <c r="Q35" s="152">
        <f t="shared" si="2"/>
        <v>0.1870248151403642</v>
      </c>
    </row>
    <row r="36" spans="1:17" x14ac:dyDescent="0.2">
      <c r="A36" s="159" t="s">
        <v>43</v>
      </c>
      <c r="B36" s="159" t="s">
        <v>18</v>
      </c>
      <c r="C36" s="159" t="s">
        <v>52</v>
      </c>
      <c r="D36" s="159" t="s">
        <v>99</v>
      </c>
      <c r="E36" s="159" t="s">
        <v>57</v>
      </c>
      <c r="F36" s="159" t="s">
        <v>101</v>
      </c>
      <c r="G36" s="160">
        <v>23</v>
      </c>
      <c r="H36" s="145" t="s">
        <v>53</v>
      </c>
      <c r="I36" s="145" t="s">
        <v>105</v>
      </c>
      <c r="J36" s="151">
        <v>0</v>
      </c>
      <c r="K36" s="151">
        <v>6000</v>
      </c>
      <c r="L36" s="151">
        <v>0</v>
      </c>
      <c r="M36" s="151">
        <v>0</v>
      </c>
      <c r="N36" s="151">
        <v>0</v>
      </c>
      <c r="O36" s="152">
        <f t="shared" si="0"/>
        <v>0</v>
      </c>
      <c r="P36" s="152">
        <f t="shared" si="1"/>
        <v>0</v>
      </c>
      <c r="Q36" s="152">
        <f t="shared" si="2"/>
        <v>0</v>
      </c>
    </row>
    <row r="37" spans="1:17" x14ac:dyDescent="0.2">
      <c r="A37" s="159" t="s">
        <v>43</v>
      </c>
      <c r="B37" s="159" t="s">
        <v>18</v>
      </c>
      <c r="C37" s="159" t="s">
        <v>52</v>
      </c>
      <c r="D37" s="159" t="s">
        <v>99</v>
      </c>
      <c r="E37" s="159" t="s">
        <v>57</v>
      </c>
      <c r="F37" s="159" t="s">
        <v>101</v>
      </c>
      <c r="G37" s="160">
        <v>23</v>
      </c>
      <c r="H37" s="145" t="s">
        <v>54</v>
      </c>
      <c r="I37" s="145" t="s">
        <v>83</v>
      </c>
      <c r="J37" s="151">
        <v>0</v>
      </c>
      <c r="K37" s="151">
        <v>72660</v>
      </c>
      <c r="L37" s="151">
        <v>6920</v>
      </c>
      <c r="M37" s="151">
        <v>6920</v>
      </c>
      <c r="N37" s="151">
        <v>6920</v>
      </c>
      <c r="O37" s="152">
        <f t="shared" si="0"/>
        <v>9.5238095238095233E-2</v>
      </c>
      <c r="P37" s="152">
        <f t="shared" si="1"/>
        <v>9.5238095238095233E-2</v>
      </c>
      <c r="Q37" s="152">
        <f t="shared" si="2"/>
        <v>9.5238095238095233E-2</v>
      </c>
    </row>
    <row r="38" spans="1:17" x14ac:dyDescent="0.2">
      <c r="A38" s="159" t="s">
        <v>43</v>
      </c>
      <c r="B38" s="159" t="s">
        <v>18</v>
      </c>
      <c r="C38" s="159" t="s">
        <v>52</v>
      </c>
      <c r="D38" s="159" t="s">
        <v>99</v>
      </c>
      <c r="E38" s="159" t="s">
        <v>57</v>
      </c>
      <c r="F38" s="159" t="s">
        <v>101</v>
      </c>
      <c r="G38" s="160">
        <v>23</v>
      </c>
      <c r="H38" s="145" t="s">
        <v>51</v>
      </c>
      <c r="I38" s="145" t="s">
        <v>81</v>
      </c>
      <c r="J38" s="151">
        <v>0</v>
      </c>
      <c r="K38" s="151">
        <v>457433</v>
      </c>
      <c r="L38" s="151">
        <v>152159</v>
      </c>
      <c r="M38" s="151">
        <v>152159</v>
      </c>
      <c r="N38" s="151">
        <v>129533</v>
      </c>
      <c r="O38" s="152">
        <f t="shared" si="0"/>
        <v>0.33263669214945141</v>
      </c>
      <c r="P38" s="152">
        <f t="shared" si="1"/>
        <v>0.33263669214945141</v>
      </c>
      <c r="Q38" s="152">
        <f t="shared" si="2"/>
        <v>0.28317371068549929</v>
      </c>
    </row>
    <row r="39" spans="1:17" x14ac:dyDescent="0.2">
      <c r="A39" s="161" t="s">
        <v>43</v>
      </c>
      <c r="B39" s="161" t="s">
        <v>18</v>
      </c>
      <c r="C39" s="161" t="s">
        <v>52</v>
      </c>
      <c r="D39" s="161" t="s">
        <v>99</v>
      </c>
      <c r="E39" s="161" t="s">
        <v>57</v>
      </c>
      <c r="F39" s="161" t="s">
        <v>101</v>
      </c>
      <c r="G39" s="162">
        <v>26</v>
      </c>
      <c r="H39" s="147" t="s">
        <v>62</v>
      </c>
      <c r="I39" s="147" t="s">
        <v>91</v>
      </c>
      <c r="J39" s="123">
        <v>0</v>
      </c>
      <c r="K39" s="123">
        <v>18000</v>
      </c>
      <c r="L39" s="123">
        <v>4515.33</v>
      </c>
      <c r="M39" s="123">
        <v>4515.33</v>
      </c>
      <c r="N39" s="123">
        <v>4515.33</v>
      </c>
      <c r="O39" s="124">
        <f t="shared" si="0"/>
        <v>0.25085166666666664</v>
      </c>
      <c r="P39" s="124">
        <f t="shared" si="1"/>
        <v>0.25085166666666664</v>
      </c>
      <c r="Q39" s="124">
        <f t="shared" si="2"/>
        <v>0.25085166666666664</v>
      </c>
    </row>
    <row r="40" spans="1:17" x14ac:dyDescent="0.2">
      <c r="A40" s="161" t="s">
        <v>43</v>
      </c>
      <c r="B40" s="161" t="s">
        <v>18</v>
      </c>
      <c r="C40" s="161" t="s">
        <v>52</v>
      </c>
      <c r="D40" s="161" t="s">
        <v>99</v>
      </c>
      <c r="E40" s="161" t="s">
        <v>57</v>
      </c>
      <c r="F40" s="161" t="s">
        <v>101</v>
      </c>
      <c r="G40" s="162">
        <v>26</v>
      </c>
      <c r="H40" s="147" t="s">
        <v>63</v>
      </c>
      <c r="I40" s="147" t="s">
        <v>92</v>
      </c>
      <c r="J40" s="123">
        <v>0</v>
      </c>
      <c r="K40" s="123">
        <v>12000</v>
      </c>
      <c r="L40" s="123">
        <v>0</v>
      </c>
      <c r="M40" s="123">
        <v>0</v>
      </c>
      <c r="N40" s="123">
        <v>0</v>
      </c>
      <c r="O40" s="124">
        <f t="shared" si="0"/>
        <v>0</v>
      </c>
      <c r="P40" s="124">
        <f t="shared" si="1"/>
        <v>0</v>
      </c>
      <c r="Q40" s="124">
        <f t="shared" si="2"/>
        <v>0</v>
      </c>
    </row>
    <row r="41" spans="1:17" x14ac:dyDescent="0.2">
      <c r="A41" s="161" t="s">
        <v>43</v>
      </c>
      <c r="B41" s="161" t="s">
        <v>18</v>
      </c>
      <c r="C41" s="161" t="s">
        <v>52</v>
      </c>
      <c r="D41" s="161" t="s">
        <v>99</v>
      </c>
      <c r="E41" s="161" t="s">
        <v>57</v>
      </c>
      <c r="F41" s="161" t="s">
        <v>101</v>
      </c>
      <c r="G41" s="162">
        <v>26</v>
      </c>
      <c r="H41" s="147" t="s">
        <v>64</v>
      </c>
      <c r="I41" s="147" t="s">
        <v>93</v>
      </c>
      <c r="J41" s="123">
        <v>0</v>
      </c>
      <c r="K41" s="123">
        <v>9000</v>
      </c>
      <c r="L41" s="123">
        <v>0</v>
      </c>
      <c r="M41" s="123">
        <v>0</v>
      </c>
      <c r="N41" s="123">
        <v>0</v>
      </c>
      <c r="O41" s="124">
        <f t="shared" si="0"/>
        <v>0</v>
      </c>
      <c r="P41" s="124">
        <f t="shared" si="1"/>
        <v>0</v>
      </c>
      <c r="Q41" s="124">
        <f t="shared" si="2"/>
        <v>0</v>
      </c>
    </row>
    <row r="42" spans="1:17" x14ac:dyDescent="0.2">
      <c r="A42" s="161" t="s">
        <v>43</v>
      </c>
      <c r="B42" s="161" t="s">
        <v>18</v>
      </c>
      <c r="C42" s="161" t="s">
        <v>52</v>
      </c>
      <c r="D42" s="161" t="s">
        <v>99</v>
      </c>
      <c r="E42" s="161" t="s">
        <v>57</v>
      </c>
      <c r="F42" s="161" t="s">
        <v>101</v>
      </c>
      <c r="G42" s="162">
        <v>26</v>
      </c>
      <c r="H42" s="147" t="s">
        <v>65</v>
      </c>
      <c r="I42" s="147" t="s">
        <v>94</v>
      </c>
      <c r="J42" s="123">
        <v>0</v>
      </c>
      <c r="K42" s="123">
        <v>3000</v>
      </c>
      <c r="L42" s="123">
        <v>0</v>
      </c>
      <c r="M42" s="123">
        <v>0</v>
      </c>
      <c r="N42" s="123">
        <v>0</v>
      </c>
      <c r="O42" s="124">
        <f t="shared" si="0"/>
        <v>0</v>
      </c>
      <c r="P42" s="124">
        <f t="shared" si="1"/>
        <v>0</v>
      </c>
      <c r="Q42" s="124">
        <f t="shared" si="2"/>
        <v>0</v>
      </c>
    </row>
    <row r="43" spans="1:17" x14ac:dyDescent="0.2">
      <c r="A43" s="161" t="s">
        <v>43</v>
      </c>
      <c r="B43" s="161" t="s">
        <v>18</v>
      </c>
      <c r="C43" s="161" t="s">
        <v>52</v>
      </c>
      <c r="D43" s="161" t="s">
        <v>99</v>
      </c>
      <c r="E43" s="161" t="s">
        <v>57</v>
      </c>
      <c r="F43" s="161" t="s">
        <v>101</v>
      </c>
      <c r="G43" s="162">
        <v>26</v>
      </c>
      <c r="H43" s="147" t="s">
        <v>66</v>
      </c>
      <c r="I43" s="147" t="s">
        <v>95</v>
      </c>
      <c r="J43" s="123">
        <v>0</v>
      </c>
      <c r="K43" s="123">
        <v>102060</v>
      </c>
      <c r="L43" s="123">
        <v>19641.169999999998</v>
      </c>
      <c r="M43" s="123">
        <v>19641.169999999998</v>
      </c>
      <c r="N43" s="123">
        <v>19641.169999999998</v>
      </c>
      <c r="O43" s="124">
        <f t="shared" si="0"/>
        <v>0.19244728591024884</v>
      </c>
      <c r="P43" s="124">
        <f t="shared" si="1"/>
        <v>0.19244728591024884</v>
      </c>
      <c r="Q43" s="124">
        <f t="shared" si="2"/>
        <v>0.19244728591024884</v>
      </c>
    </row>
    <row r="44" spans="1:17" x14ac:dyDescent="0.2">
      <c r="A44" s="163" t="s">
        <v>43</v>
      </c>
      <c r="B44" s="161" t="s">
        <v>18</v>
      </c>
      <c r="C44" s="163" t="s">
        <v>52</v>
      </c>
      <c r="D44" s="161" t="s">
        <v>99</v>
      </c>
      <c r="E44" s="163" t="s">
        <v>57</v>
      </c>
      <c r="F44" s="161" t="s">
        <v>101</v>
      </c>
      <c r="G44" s="164">
        <v>26</v>
      </c>
      <c r="H44" s="148" t="s">
        <v>67</v>
      </c>
      <c r="I44" s="148" t="s">
        <v>96</v>
      </c>
      <c r="J44" s="123">
        <v>0</v>
      </c>
      <c r="K44" s="123">
        <v>44720</v>
      </c>
      <c r="L44" s="123">
        <v>0</v>
      </c>
      <c r="M44" s="123">
        <v>0</v>
      </c>
      <c r="N44" s="123">
        <v>0</v>
      </c>
      <c r="O44" s="125">
        <f t="shared" si="0"/>
        <v>0</v>
      </c>
      <c r="P44" s="125">
        <f t="shared" si="1"/>
        <v>0</v>
      </c>
      <c r="Q44" s="125">
        <f t="shared" si="2"/>
        <v>0</v>
      </c>
    </row>
    <row r="45" spans="1:17" x14ac:dyDescent="0.2">
      <c r="A45" s="182">
        <v>302</v>
      </c>
      <c r="B45" s="183" t="s">
        <v>102</v>
      </c>
      <c r="C45" s="182" t="s">
        <v>52</v>
      </c>
      <c r="D45" s="183" t="s">
        <v>99</v>
      </c>
      <c r="E45" s="182" t="s">
        <v>57</v>
      </c>
      <c r="F45" s="183" t="s">
        <v>101</v>
      </c>
      <c r="G45" s="184">
        <v>23</v>
      </c>
      <c r="H45" s="185" t="s">
        <v>47</v>
      </c>
      <c r="I45" s="185" t="s">
        <v>77</v>
      </c>
      <c r="J45" s="186">
        <v>0</v>
      </c>
      <c r="K45" s="186">
        <v>30000</v>
      </c>
      <c r="L45" s="186">
        <v>29091.62</v>
      </c>
      <c r="M45" s="186">
        <v>29091.62</v>
      </c>
      <c r="N45" s="186">
        <v>29091.62</v>
      </c>
      <c r="O45" s="187">
        <f t="shared" ref="O45:O51" si="11">L45/K45</f>
        <v>0.96972066666666668</v>
      </c>
      <c r="P45" s="187">
        <f t="shared" ref="P45:P51" si="12">M45/K45</f>
        <v>0.96972066666666668</v>
      </c>
      <c r="Q45" s="187">
        <f t="shared" ref="Q45:Q51" si="13">N45/K45</f>
        <v>0.96972066666666668</v>
      </c>
    </row>
    <row r="46" spans="1:17" x14ac:dyDescent="0.2">
      <c r="A46" s="182">
        <v>302</v>
      </c>
      <c r="B46" s="183" t="s">
        <v>102</v>
      </c>
      <c r="C46" s="182" t="s">
        <v>52</v>
      </c>
      <c r="D46" s="183" t="s">
        <v>99</v>
      </c>
      <c r="E46" s="182" t="s">
        <v>57</v>
      </c>
      <c r="F46" s="183" t="s">
        <v>101</v>
      </c>
      <c r="G46" s="184">
        <v>23</v>
      </c>
      <c r="H46" s="185" t="s">
        <v>61</v>
      </c>
      <c r="I46" s="185" t="s">
        <v>90</v>
      </c>
      <c r="J46" s="188">
        <v>0</v>
      </c>
      <c r="K46" s="188">
        <v>2000</v>
      </c>
      <c r="L46" s="188">
        <v>2000</v>
      </c>
      <c r="M46" s="188">
        <v>2000</v>
      </c>
      <c r="N46" s="188">
        <v>2000</v>
      </c>
      <c r="O46" s="187">
        <f t="shared" si="11"/>
        <v>1</v>
      </c>
      <c r="P46" s="187">
        <f t="shared" si="12"/>
        <v>1</v>
      </c>
      <c r="Q46" s="187">
        <f t="shared" si="13"/>
        <v>1</v>
      </c>
    </row>
    <row r="47" spans="1:17" x14ac:dyDescent="0.2">
      <c r="A47" s="182">
        <v>302</v>
      </c>
      <c r="B47" s="183" t="s">
        <v>102</v>
      </c>
      <c r="C47" s="182" t="s">
        <v>52</v>
      </c>
      <c r="D47" s="183" t="s">
        <v>99</v>
      </c>
      <c r="E47" s="182" t="s">
        <v>57</v>
      </c>
      <c r="F47" s="183" t="s">
        <v>101</v>
      </c>
      <c r="G47" s="184">
        <v>23</v>
      </c>
      <c r="H47" s="185" t="s">
        <v>49</v>
      </c>
      <c r="I47" s="185" t="s">
        <v>79</v>
      </c>
      <c r="J47" s="188">
        <v>0</v>
      </c>
      <c r="K47" s="188">
        <v>105000</v>
      </c>
      <c r="L47" s="188">
        <v>25000</v>
      </c>
      <c r="M47" s="188">
        <v>25000</v>
      </c>
      <c r="N47" s="188">
        <v>25000</v>
      </c>
      <c r="O47" s="187">
        <f t="shared" si="11"/>
        <v>0.23809523809523808</v>
      </c>
      <c r="P47" s="187">
        <f t="shared" si="12"/>
        <v>0.23809523809523808</v>
      </c>
      <c r="Q47" s="187">
        <f t="shared" si="13"/>
        <v>0.23809523809523808</v>
      </c>
    </row>
    <row r="48" spans="1:17" x14ac:dyDescent="0.2">
      <c r="A48" s="182">
        <v>302</v>
      </c>
      <c r="B48" s="183" t="s">
        <v>102</v>
      </c>
      <c r="C48" s="182" t="s">
        <v>52</v>
      </c>
      <c r="D48" s="183" t="s">
        <v>99</v>
      </c>
      <c r="E48" s="182" t="s">
        <v>57</v>
      </c>
      <c r="F48" s="183" t="s">
        <v>101</v>
      </c>
      <c r="G48" s="184">
        <v>23</v>
      </c>
      <c r="H48" s="185" t="s">
        <v>51</v>
      </c>
      <c r="I48" s="185" t="s">
        <v>81</v>
      </c>
      <c r="J48" s="189">
        <v>0</v>
      </c>
      <c r="K48" s="189">
        <v>241000</v>
      </c>
      <c r="L48" s="189">
        <v>169354.98</v>
      </c>
      <c r="M48" s="189">
        <v>169354.98</v>
      </c>
      <c r="N48" s="189">
        <v>169354.98</v>
      </c>
      <c r="O48" s="190">
        <f t="shared" si="11"/>
        <v>0.70271775933609959</v>
      </c>
      <c r="P48" s="190">
        <f t="shared" si="12"/>
        <v>0.70271775933609959</v>
      </c>
      <c r="Q48" s="190">
        <f t="shared" si="13"/>
        <v>0.70271775933609959</v>
      </c>
    </row>
    <row r="49" spans="1:34" x14ac:dyDescent="0.2">
      <c r="A49" s="191">
        <v>302</v>
      </c>
      <c r="B49" s="192" t="s">
        <v>102</v>
      </c>
      <c r="C49" s="191" t="s">
        <v>52</v>
      </c>
      <c r="D49" s="192" t="s">
        <v>99</v>
      </c>
      <c r="E49" s="191" t="s">
        <v>57</v>
      </c>
      <c r="F49" s="192" t="s">
        <v>101</v>
      </c>
      <c r="G49" s="193">
        <v>26</v>
      </c>
      <c r="H49" s="194" t="s">
        <v>64</v>
      </c>
      <c r="I49" s="194" t="s">
        <v>93</v>
      </c>
      <c r="J49" s="196">
        <v>0</v>
      </c>
      <c r="K49" s="196">
        <v>41500</v>
      </c>
      <c r="L49" s="196">
        <v>11500</v>
      </c>
      <c r="M49" s="196">
        <v>11500</v>
      </c>
      <c r="N49" s="196">
        <v>11500</v>
      </c>
      <c r="O49" s="197">
        <f t="shared" si="11"/>
        <v>0.27710843373493976</v>
      </c>
      <c r="P49" s="197">
        <f t="shared" si="12"/>
        <v>0.27710843373493976</v>
      </c>
      <c r="Q49" s="197">
        <f t="shared" si="13"/>
        <v>0.27710843373493976</v>
      </c>
    </row>
    <row r="50" spans="1:34" x14ac:dyDescent="0.2">
      <c r="A50" s="191">
        <v>302</v>
      </c>
      <c r="B50" s="192" t="s">
        <v>102</v>
      </c>
      <c r="C50" s="191" t="s">
        <v>52</v>
      </c>
      <c r="D50" s="192" t="s">
        <v>99</v>
      </c>
      <c r="E50" s="191" t="s">
        <v>57</v>
      </c>
      <c r="F50" s="192" t="s">
        <v>101</v>
      </c>
      <c r="G50" s="193">
        <v>26</v>
      </c>
      <c r="H50" s="194" t="s">
        <v>66</v>
      </c>
      <c r="I50" s="194" t="s">
        <v>95</v>
      </c>
      <c r="J50" s="196">
        <v>0</v>
      </c>
      <c r="K50" s="196">
        <v>38500</v>
      </c>
      <c r="L50" s="196">
        <v>8500</v>
      </c>
      <c r="M50" s="196">
        <v>8500</v>
      </c>
      <c r="N50" s="196">
        <v>8500</v>
      </c>
      <c r="O50" s="198">
        <f t="shared" si="11"/>
        <v>0.22077922077922077</v>
      </c>
      <c r="P50" s="198">
        <f t="shared" si="12"/>
        <v>0.22077922077922077</v>
      </c>
      <c r="Q50" s="198">
        <f t="shared" si="13"/>
        <v>0.22077922077922077</v>
      </c>
    </row>
    <row r="51" spans="1:34" x14ac:dyDescent="0.2">
      <c r="A51" s="191">
        <v>302</v>
      </c>
      <c r="B51" s="192" t="s">
        <v>102</v>
      </c>
      <c r="C51" s="191" t="s">
        <v>52</v>
      </c>
      <c r="D51" s="192" t="s">
        <v>99</v>
      </c>
      <c r="E51" s="191" t="s">
        <v>57</v>
      </c>
      <c r="F51" s="192" t="s">
        <v>101</v>
      </c>
      <c r="G51" s="193">
        <v>26</v>
      </c>
      <c r="H51" s="195" t="s">
        <v>67</v>
      </c>
      <c r="I51" s="195" t="s">
        <v>96</v>
      </c>
      <c r="J51" s="199">
        <v>0</v>
      </c>
      <c r="K51" s="199">
        <v>23600</v>
      </c>
      <c r="L51" s="199">
        <v>14000</v>
      </c>
      <c r="M51" s="199">
        <v>14000</v>
      </c>
      <c r="N51" s="199">
        <v>14000</v>
      </c>
      <c r="O51" s="200">
        <f t="shared" si="11"/>
        <v>0.59322033898305082</v>
      </c>
      <c r="P51" s="200">
        <f t="shared" si="12"/>
        <v>0.59322033898305082</v>
      </c>
      <c r="Q51" s="200">
        <f t="shared" si="13"/>
        <v>0.59322033898305082</v>
      </c>
    </row>
    <row r="52" spans="1:34" ht="13.5" thickBot="1" x14ac:dyDescent="0.25">
      <c r="A52" s="274" t="s">
        <v>106</v>
      </c>
      <c r="B52" s="275"/>
      <c r="C52" s="275"/>
      <c r="D52" s="275"/>
      <c r="E52" s="275"/>
      <c r="F52" s="275"/>
      <c r="G52" s="275"/>
      <c r="H52" s="276"/>
      <c r="I52" s="208"/>
      <c r="J52" s="209">
        <f>SUM(J29:J51)</f>
        <v>0</v>
      </c>
      <c r="K52" s="209">
        <f t="shared" ref="K52:N52" si="14">SUM(K29:K51)</f>
        <v>1580492</v>
      </c>
      <c r="L52" s="209">
        <f t="shared" si="14"/>
        <v>555019.05999999994</v>
      </c>
      <c r="M52" s="209">
        <f t="shared" si="14"/>
        <v>555019.05999999994</v>
      </c>
      <c r="N52" s="209">
        <f t="shared" si="14"/>
        <v>495643.05999999994</v>
      </c>
      <c r="O52" s="210">
        <f t="shared" si="0"/>
        <v>0.35116853486129634</v>
      </c>
      <c r="P52" s="210">
        <f t="shared" si="1"/>
        <v>0.35116853486129634</v>
      </c>
      <c r="Q52" s="210">
        <f t="shared" si="2"/>
        <v>0.31360048643080757</v>
      </c>
    </row>
    <row r="53" spans="1:34" ht="17.25" customHeight="1" thickBot="1" x14ac:dyDescent="0.25">
      <c r="A53" s="231" t="s">
        <v>68</v>
      </c>
      <c r="B53" s="261"/>
      <c r="C53" s="232"/>
      <c r="D53" s="232"/>
      <c r="E53" s="232"/>
      <c r="F53" s="232"/>
      <c r="G53" s="232"/>
      <c r="H53" s="233"/>
      <c r="I53" s="142"/>
      <c r="J53" s="129">
        <f>SUM(J18,J28,J52)</f>
        <v>1090743</v>
      </c>
      <c r="K53" s="128">
        <f t="shared" ref="K53:N53" si="15">SUM(K18,K28,K52)</f>
        <v>2671235</v>
      </c>
      <c r="L53" s="128">
        <f t="shared" si="15"/>
        <v>1268549.6499999999</v>
      </c>
      <c r="M53" s="128">
        <f t="shared" si="15"/>
        <v>1268549.6499999999</v>
      </c>
      <c r="N53" s="128">
        <f t="shared" si="15"/>
        <v>960290.25</v>
      </c>
      <c r="O53" s="130">
        <f>+L53/K53</f>
        <v>0.47489256841872762</v>
      </c>
      <c r="P53" s="130">
        <f>+M53/K53</f>
        <v>0.47489256841872762</v>
      </c>
      <c r="Q53" s="131">
        <f>+N53/K53</f>
        <v>0.35949298732608698</v>
      </c>
    </row>
    <row r="55" spans="1:34" ht="15" x14ac:dyDescent="0.25">
      <c r="A55" s="102" t="s">
        <v>74</v>
      </c>
      <c r="B55" s="102"/>
      <c r="C55" s="102"/>
      <c r="D55" s="102"/>
      <c r="E55" s="102"/>
      <c r="F55" s="10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33"/>
      <c r="AE55" s="134"/>
      <c r="AF55" s="134"/>
      <c r="AG55" s="134"/>
      <c r="AH55" s="134"/>
    </row>
    <row r="56" spans="1:34" ht="15" x14ac:dyDescent="0.25">
      <c r="A56" s="103" t="s">
        <v>7</v>
      </c>
      <c r="B56" s="103"/>
      <c r="C56" s="103"/>
      <c r="D56" s="103"/>
      <c r="E56" s="103"/>
      <c r="F56" s="103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33"/>
      <c r="AE56" s="134"/>
      <c r="AF56" s="134"/>
      <c r="AG56" s="134"/>
      <c r="AH56" s="134"/>
    </row>
    <row r="57" spans="1:34" ht="15" x14ac:dyDescent="0.25">
      <c r="A57" s="102" t="s">
        <v>110</v>
      </c>
      <c r="B57" s="10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</row>
    <row r="58" spans="1:34" ht="51" customHeight="1" x14ac:dyDescent="0.25">
      <c r="A58" s="234" t="s">
        <v>111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132"/>
      <c r="Q58" s="132"/>
      <c r="R58" s="132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</row>
    <row r="59" spans="1:34" ht="61.5" customHeight="1" x14ac:dyDescent="0.25">
      <c r="A59" s="234" t="s">
        <v>112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132"/>
      <c r="P59" s="132"/>
      <c r="Q59" s="132"/>
      <c r="R59" s="132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</row>
    <row r="60" spans="1:34" ht="54.75" customHeight="1" x14ac:dyDescent="0.2">
      <c r="A60" s="234" t="s">
        <v>113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132"/>
      <c r="P60" s="132"/>
      <c r="Q60" s="132"/>
      <c r="R60" s="132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</row>
    <row r="61" spans="1:34" ht="3.75" customHeight="1" x14ac:dyDescent="0.2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132"/>
      <c r="P61" s="132"/>
      <c r="Q61" s="132"/>
      <c r="R61" s="132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</row>
    <row r="62" spans="1:34" ht="48.75" customHeight="1" x14ac:dyDescent="0.2">
      <c r="A62" s="135"/>
      <c r="B62" s="135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</row>
    <row r="63" spans="1:34" x14ac:dyDescent="0.2">
      <c r="A63" s="136"/>
      <c r="B63" s="136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</row>
    <row r="64" spans="1:34" ht="15" x14ac:dyDescent="0.25">
      <c r="A64" s="138"/>
      <c r="B64" s="138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7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</row>
    <row r="66" spans="1:18" x14ac:dyDescent="0.2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</row>
    <row r="68" spans="1:18" x14ac:dyDescent="0.2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</row>
    <row r="70" spans="1:18" x14ac:dyDescent="0.2">
      <c r="A70" s="230"/>
      <c r="B70" s="230"/>
      <c r="C70" s="230"/>
      <c r="D70" s="230"/>
      <c r="E70" s="230"/>
      <c r="F70" s="230"/>
      <c r="G70" s="230"/>
    </row>
  </sheetData>
  <mergeCells count="19">
    <mergeCell ref="A9:B10"/>
    <mergeCell ref="C9:D10"/>
    <mergeCell ref="E9:F10"/>
    <mergeCell ref="A58:O58"/>
    <mergeCell ref="A59:N59"/>
    <mergeCell ref="J9:J10"/>
    <mergeCell ref="K9:K10"/>
    <mergeCell ref="L9:Q9"/>
    <mergeCell ref="A18:H18"/>
    <mergeCell ref="A28:H28"/>
    <mergeCell ref="A52:H52"/>
    <mergeCell ref="G9:G10"/>
    <mergeCell ref="H9:H10"/>
    <mergeCell ref="I9:I10"/>
    <mergeCell ref="A60:N61"/>
    <mergeCell ref="A53:H53"/>
    <mergeCell ref="A66:R66"/>
    <mergeCell ref="A68:R68"/>
    <mergeCell ref="A70:G7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HOJ</vt:lpstr>
      <vt:lpstr>CALLAO AL 28-06</vt:lpstr>
      <vt:lpstr>VENTANILLAal 28-06</vt:lpstr>
      <vt:lpstr>CONSOLIDADO REGIONALal 28 06</vt:lpstr>
      <vt:lpstr>Gráfico1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UCCTF 02</dc:creator>
  <cp:lastModifiedBy>Usuario de Windows</cp:lastModifiedBy>
  <cp:lastPrinted>2018-01-30T20:10:29Z</cp:lastPrinted>
  <dcterms:created xsi:type="dcterms:W3CDTF">2018-01-15T21:28:53Z</dcterms:created>
  <dcterms:modified xsi:type="dcterms:W3CDTF">2018-07-19T01:15:08Z</dcterms:modified>
</cp:coreProperties>
</file>