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ianita\Desktop\29-08-18\"/>
    </mc:Choice>
  </mc:AlternateContent>
  <bookViews>
    <workbookView xWindow="0" yWindow="0" windowWidth="15345" windowHeight="6795" firstSheet="1" activeTab="3"/>
  </bookViews>
  <sheets>
    <sheet name="REPORTE CALLAO AL 28 08 18" sheetId="2" r:id="rId1"/>
    <sheet name="REPORTE VENT AGO 28 08 18" sheetId="6" r:id="rId2"/>
    <sheet name="CONSOLIDADO REGIONAL AL 280818" sheetId="5" r:id="rId3"/>
    <sheet name="Gráfico" sheetId="8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L17" i="6" l="1"/>
  <c r="K17" i="6"/>
  <c r="J17" i="6"/>
  <c r="I17" i="6"/>
  <c r="H17" i="6"/>
  <c r="O16" i="6"/>
  <c r="N16" i="6"/>
  <c r="M16" i="6"/>
  <c r="O15" i="6"/>
  <c r="N15" i="6"/>
  <c r="M15" i="6"/>
  <c r="O14" i="6"/>
  <c r="N14" i="6"/>
  <c r="M14" i="6"/>
  <c r="L13" i="6"/>
  <c r="Q13" i="6" s="1"/>
  <c r="S13" i="6" s="1"/>
  <c r="K13" i="6"/>
  <c r="J13" i="6"/>
  <c r="I13" i="6"/>
  <c r="I18" i="6" s="1"/>
  <c r="H13" i="6"/>
  <c r="H18" i="6" s="1"/>
  <c r="O12" i="6"/>
  <c r="N12" i="6"/>
  <c r="M12" i="6"/>
  <c r="O11" i="6"/>
  <c r="N11" i="6"/>
  <c r="M11" i="6"/>
  <c r="O10" i="6"/>
  <c r="N10" i="6"/>
  <c r="M10" i="6"/>
  <c r="O9" i="6"/>
  <c r="N9" i="6"/>
  <c r="M9" i="6"/>
  <c r="L8" i="6"/>
  <c r="K8" i="6"/>
  <c r="J8" i="6"/>
  <c r="I8" i="6"/>
  <c r="H8" i="6"/>
  <c r="O7" i="6"/>
  <c r="N7" i="6"/>
  <c r="M7" i="6"/>
  <c r="O6" i="6"/>
  <c r="N6" i="6"/>
  <c r="M6" i="6"/>
  <c r="M8" i="6" l="1"/>
  <c r="M17" i="6"/>
  <c r="N17" i="6"/>
  <c r="O8" i="6"/>
  <c r="N8" i="6"/>
  <c r="I20" i="6"/>
  <c r="H20" i="6"/>
  <c r="J18" i="6"/>
  <c r="J20" i="6" s="1"/>
  <c r="M20" i="6" s="1"/>
  <c r="K18" i="6"/>
  <c r="N18" i="6"/>
  <c r="K20" i="6"/>
  <c r="N20" i="6" s="1"/>
  <c r="M13" i="6"/>
  <c r="N13" i="6"/>
  <c r="O17" i="6"/>
  <c r="O13" i="6"/>
  <c r="L18" i="6"/>
  <c r="M18" i="6" l="1"/>
  <c r="O18" i="6"/>
  <c r="L20" i="6"/>
  <c r="O20" i="6" s="1"/>
  <c r="AA10" i="2" l="1"/>
  <c r="L51" i="5" l="1"/>
  <c r="M51" i="5"/>
  <c r="N51" i="5"/>
  <c r="O51" i="5"/>
  <c r="P51" i="5"/>
  <c r="Q51" i="5"/>
  <c r="R51" i="5"/>
  <c r="S51" i="5"/>
  <c r="T51" i="5"/>
  <c r="U51" i="5"/>
  <c r="V51" i="5"/>
  <c r="W51" i="5"/>
  <c r="X51" i="5"/>
  <c r="Z51" i="5"/>
  <c r="AA51" i="5"/>
  <c r="K51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Z27" i="5"/>
  <c r="AA27" i="5"/>
  <c r="K2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Z17" i="5"/>
  <c r="AA17" i="5"/>
  <c r="K17" i="5"/>
  <c r="AD48" i="5" l="1"/>
  <c r="AD49" i="5"/>
  <c r="AD50" i="5"/>
  <c r="AC48" i="5"/>
  <c r="AC49" i="5"/>
  <c r="AC50" i="5"/>
  <c r="AB48" i="5"/>
  <c r="AB49" i="5"/>
  <c r="AB50" i="5"/>
  <c r="AD47" i="5"/>
  <c r="AC47" i="5"/>
  <c r="AB47" i="5"/>
  <c r="AD46" i="5"/>
  <c r="AC46" i="5"/>
  <c r="AB46" i="5"/>
  <c r="AD45" i="5"/>
  <c r="AC45" i="5"/>
  <c r="AB45" i="5"/>
  <c r="AD44" i="5"/>
  <c r="AC44" i="5"/>
  <c r="AB44" i="5"/>
  <c r="AD26" i="5"/>
  <c r="AC26" i="5"/>
  <c r="AB26" i="5"/>
  <c r="AD16" i="5"/>
  <c r="AC16" i="5"/>
  <c r="AB16" i="5"/>
  <c r="X52" i="5"/>
  <c r="R52" i="5"/>
  <c r="S52" i="5"/>
  <c r="P52" i="5"/>
  <c r="Q52" i="5"/>
  <c r="T52" i="5"/>
  <c r="U52" i="5"/>
  <c r="W52" i="5"/>
  <c r="AD43" i="5"/>
  <c r="AC43" i="5"/>
  <c r="Y43" i="5"/>
  <c r="AB43" i="5" s="1"/>
  <c r="AD42" i="5"/>
  <c r="AC42" i="5"/>
  <c r="Y42" i="5"/>
  <c r="AB42" i="5" s="1"/>
  <c r="AD41" i="5"/>
  <c r="AC41" i="5"/>
  <c r="Y41" i="5"/>
  <c r="AB41" i="5" s="1"/>
  <c r="AD40" i="5"/>
  <c r="AC40" i="5"/>
  <c r="Y40" i="5"/>
  <c r="AB40" i="5" s="1"/>
  <c r="AD39" i="5"/>
  <c r="AC39" i="5"/>
  <c r="Y39" i="5"/>
  <c r="AB39" i="5" s="1"/>
  <c r="AD38" i="5"/>
  <c r="AC38" i="5"/>
  <c r="Y38" i="5"/>
  <c r="AB38" i="5" s="1"/>
  <c r="AD37" i="5"/>
  <c r="AC37" i="5"/>
  <c r="Y37" i="5"/>
  <c r="AB37" i="5" s="1"/>
  <c r="AD36" i="5"/>
  <c r="AC36" i="5"/>
  <c r="Y36" i="5"/>
  <c r="AB36" i="5" s="1"/>
  <c r="AD35" i="5"/>
  <c r="AC35" i="5"/>
  <c r="Y35" i="5"/>
  <c r="AB35" i="5" s="1"/>
  <c r="AD34" i="5"/>
  <c r="AC34" i="5"/>
  <c r="Y34" i="5"/>
  <c r="AB34" i="5" s="1"/>
  <c r="AD33" i="5"/>
  <c r="AC33" i="5"/>
  <c r="Y33" i="5"/>
  <c r="AB33" i="5" s="1"/>
  <c r="AD32" i="5"/>
  <c r="AC32" i="5"/>
  <c r="Y32" i="5"/>
  <c r="AB32" i="5" s="1"/>
  <c r="AD31" i="5"/>
  <c r="AC31" i="5"/>
  <c r="Y31" i="5"/>
  <c r="AB31" i="5" s="1"/>
  <c r="AD30" i="5"/>
  <c r="AC30" i="5"/>
  <c r="Y30" i="5"/>
  <c r="AB30" i="5" s="1"/>
  <c r="AD29" i="5"/>
  <c r="AC29" i="5"/>
  <c r="Y29" i="5"/>
  <c r="AB29" i="5" s="1"/>
  <c r="AD28" i="5"/>
  <c r="AC28" i="5"/>
  <c r="Y28" i="5"/>
  <c r="AD25" i="5"/>
  <c r="AC25" i="5"/>
  <c r="AB25" i="5"/>
  <c r="AD24" i="5"/>
  <c r="AC24" i="5"/>
  <c r="AB24" i="5"/>
  <c r="AD23" i="5"/>
  <c r="AC23" i="5"/>
  <c r="Y23" i="5"/>
  <c r="AB23" i="5" s="1"/>
  <c r="AD22" i="5"/>
  <c r="AC22" i="5"/>
  <c r="Y22" i="5"/>
  <c r="AB22" i="5" s="1"/>
  <c r="AD21" i="5"/>
  <c r="AC21" i="5"/>
  <c r="Y21" i="5"/>
  <c r="AB21" i="5" s="1"/>
  <c r="AD20" i="5"/>
  <c r="AC20" i="5"/>
  <c r="Y20" i="5"/>
  <c r="AB20" i="5" s="1"/>
  <c r="AD19" i="5"/>
  <c r="AC19" i="5"/>
  <c r="Y19" i="5"/>
  <c r="AB19" i="5" s="1"/>
  <c r="AD18" i="5"/>
  <c r="AC18" i="5"/>
  <c r="Y18" i="5"/>
  <c r="AD15" i="5"/>
  <c r="AC15" i="5"/>
  <c r="Y15" i="5"/>
  <c r="AB15" i="5" s="1"/>
  <c r="AD14" i="5"/>
  <c r="AC14" i="5"/>
  <c r="Y14" i="5"/>
  <c r="AB14" i="5" s="1"/>
  <c r="AD13" i="5"/>
  <c r="AC13" i="5"/>
  <c r="Y13" i="5"/>
  <c r="AB13" i="5" s="1"/>
  <c r="AD12" i="5"/>
  <c r="AC12" i="5"/>
  <c r="Y12" i="5"/>
  <c r="AB12" i="5" s="1"/>
  <c r="AD11" i="5"/>
  <c r="AC11" i="5"/>
  <c r="Y11" i="5"/>
  <c r="AB11" i="5" s="1"/>
  <c r="AD10" i="5"/>
  <c r="AC10" i="5"/>
  <c r="Y10" i="5"/>
  <c r="AB18" i="5" l="1"/>
  <c r="Y27" i="5"/>
  <c r="AB28" i="5"/>
  <c r="Y51" i="5"/>
  <c r="AB51" i="5" s="1"/>
  <c r="AB10" i="5"/>
  <c r="Y17" i="5"/>
  <c r="O52" i="5"/>
  <c r="N52" i="5"/>
  <c r="V52" i="5"/>
  <c r="M52" i="5"/>
  <c r="AD27" i="5"/>
  <c r="K52" i="5"/>
  <c r="AC17" i="5"/>
  <c r="AC27" i="5"/>
  <c r="AD17" i="5"/>
  <c r="L52" i="5"/>
  <c r="AD51" i="5"/>
  <c r="AB17" i="5"/>
  <c r="AB27" i="5"/>
  <c r="Z52" i="5"/>
  <c r="AC51" i="5"/>
  <c r="AA52" i="5"/>
  <c r="AD52" i="5" l="1"/>
  <c r="AC52" i="5"/>
  <c r="Y52" i="5"/>
  <c r="AB52" i="5" s="1"/>
  <c r="AB10" i="2" l="1"/>
  <c r="AC10" i="2"/>
  <c r="AB23" i="2"/>
  <c r="AB24" i="2"/>
  <c r="AA23" i="2"/>
  <c r="AA24" i="2"/>
  <c r="AC24" i="2"/>
  <c r="AC23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Y25" i="2"/>
  <c r="Z25" i="2"/>
  <c r="J25" i="2"/>
  <c r="K42" i="2" l="1"/>
  <c r="L42" i="2"/>
  <c r="M42" i="2"/>
  <c r="N42" i="2"/>
  <c r="O42" i="2"/>
  <c r="P42" i="2"/>
  <c r="Q42" i="2"/>
  <c r="R42" i="2"/>
  <c r="S42" i="2"/>
  <c r="T42" i="2"/>
  <c r="U42" i="2"/>
  <c r="V42" i="2"/>
  <c r="W42" i="2"/>
  <c r="Y42" i="2"/>
  <c r="Z42" i="2"/>
  <c r="J42" i="2"/>
  <c r="AC25" i="2"/>
  <c r="AB25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Y16" i="2"/>
  <c r="Z16" i="2"/>
  <c r="J16" i="2"/>
  <c r="AC30" i="2"/>
  <c r="AB30" i="2"/>
  <c r="AA30" i="2"/>
  <c r="AC26" i="2"/>
  <c r="AB26" i="2"/>
  <c r="AA26" i="2"/>
  <c r="AC38" i="2"/>
  <c r="AB38" i="2"/>
  <c r="AA38" i="2"/>
  <c r="AC35" i="2"/>
  <c r="AB35" i="2"/>
  <c r="AA35" i="2"/>
  <c r="AC34" i="2"/>
  <c r="AB34" i="2"/>
  <c r="AA34" i="2"/>
  <c r="AC28" i="2"/>
  <c r="AB28" i="2"/>
  <c r="AA28" i="2"/>
  <c r="AC27" i="2"/>
  <c r="AB27" i="2"/>
  <c r="AA27" i="2"/>
  <c r="AC29" i="2"/>
  <c r="AB29" i="2"/>
  <c r="AA29" i="2"/>
  <c r="AC37" i="2"/>
  <c r="AB37" i="2"/>
  <c r="AA37" i="2"/>
  <c r="AC41" i="2"/>
  <c r="AB41" i="2"/>
  <c r="AA41" i="2"/>
  <c r="AC40" i="2"/>
  <c r="AB40" i="2"/>
  <c r="AA40" i="2"/>
  <c r="AC39" i="2"/>
  <c r="AB39" i="2"/>
  <c r="AA39" i="2"/>
  <c r="AC36" i="2"/>
  <c r="AB36" i="2"/>
  <c r="AA36" i="2"/>
  <c r="AC33" i="2"/>
  <c r="AB33" i="2"/>
  <c r="AA33" i="2"/>
  <c r="AC32" i="2"/>
  <c r="AB32" i="2"/>
  <c r="AA32" i="2"/>
  <c r="AC31" i="2"/>
  <c r="AB31" i="2"/>
  <c r="AA31" i="2"/>
  <c r="AC22" i="2"/>
  <c r="AB22" i="2"/>
  <c r="AA22" i="2"/>
  <c r="AC21" i="2"/>
  <c r="AB21" i="2"/>
  <c r="AA21" i="2"/>
  <c r="AC20" i="2"/>
  <c r="AB20" i="2"/>
  <c r="AA20" i="2"/>
  <c r="AC19" i="2"/>
  <c r="AB19" i="2"/>
  <c r="AA19" i="2"/>
  <c r="AC18" i="2"/>
  <c r="AB18" i="2"/>
  <c r="AA18" i="2"/>
  <c r="AC17" i="2"/>
  <c r="AB17" i="2"/>
  <c r="AC15" i="2"/>
  <c r="AB15" i="2"/>
  <c r="AA15" i="2"/>
  <c r="AC14" i="2"/>
  <c r="AB14" i="2"/>
  <c r="AA14" i="2"/>
  <c r="AC13" i="2"/>
  <c r="AB13" i="2"/>
  <c r="AA13" i="2"/>
  <c r="AC12" i="2"/>
  <c r="AB12" i="2"/>
  <c r="AA12" i="2"/>
  <c r="AC11" i="2"/>
  <c r="AB11" i="2"/>
  <c r="AA11" i="2"/>
  <c r="O43" i="2" l="1"/>
  <c r="W43" i="2"/>
  <c r="K43" i="2"/>
  <c r="J43" i="2"/>
  <c r="AA17" i="2"/>
  <c r="X25" i="2"/>
  <c r="AA25" i="2" s="1"/>
  <c r="V43" i="2"/>
  <c r="N43" i="2"/>
  <c r="U43" i="2"/>
  <c r="M43" i="2"/>
  <c r="T43" i="2"/>
  <c r="L43" i="2"/>
  <c r="S43" i="2"/>
  <c r="Z43" i="2"/>
  <c r="R43" i="2"/>
  <c r="Y43" i="2"/>
  <c r="Q43" i="2"/>
  <c r="AB42" i="2"/>
  <c r="X42" i="2"/>
  <c r="P43" i="2"/>
  <c r="AC42" i="2"/>
  <c r="AB16" i="2"/>
  <c r="AC16" i="2"/>
  <c r="X16" i="2"/>
  <c r="AA16" i="2" s="1"/>
  <c r="AB43" i="2" l="1"/>
  <c r="AC43" i="2"/>
  <c r="X43" i="2"/>
  <c r="AA43" i="2" s="1"/>
  <c r="AA42" i="2"/>
</calcChain>
</file>

<file path=xl/sharedStrings.xml><?xml version="1.0" encoding="utf-8"?>
<sst xmlns="http://schemas.openxmlformats.org/spreadsheetml/2006/main" count="715" uniqueCount="137">
  <si>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</si>
  <si>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</si>
  <si>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</si>
  <si>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</si>
  <si>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</si>
  <si>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</si>
  <si>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</si>
  <si>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</si>
  <si>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</si>
  <si>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</si>
  <si>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</si>
  <si>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</si>
  <si>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300</t>
  </si>
  <si>
    <t>5005229</t>
  </si>
  <si>
    <t>1</t>
  </si>
  <si>
    <t>5005230</t>
  </si>
  <si>
    <t>4</t>
  </si>
  <si>
    <t>23 2 71199</t>
  </si>
  <si>
    <t>23 1 5 1 2</t>
  </si>
  <si>
    <t>23 2 1 299</t>
  </si>
  <si>
    <t>23 2 2 4 4</t>
  </si>
  <si>
    <t>23 2 7 3 2</t>
  </si>
  <si>
    <t>23 1 9 1 2</t>
  </si>
  <si>
    <t>23 2 4 1 5</t>
  </si>
  <si>
    <t>23 2 7 299</t>
  </si>
  <si>
    <t>23 111 1 1</t>
  </si>
  <si>
    <t>26 3 2 2 1</t>
  </si>
  <si>
    <t>26 3 2 2 2</t>
  </si>
  <si>
    <t>26 3 2 3 1</t>
  </si>
  <si>
    <t>26 3 2 1 1</t>
  </si>
  <si>
    <t>23 1 5 3 1</t>
  </si>
  <si>
    <t>23 1 5 1 1</t>
  </si>
  <si>
    <t>26 3 2 1 2</t>
  </si>
  <si>
    <t>23 1 1 1 1</t>
  </si>
  <si>
    <t>23 1 6 199</t>
  </si>
  <si>
    <t>ACTIVIDAD</t>
  </si>
  <si>
    <t>PIA</t>
  </si>
  <si>
    <t>% CERTIFICACIÓN SIAF/PIM</t>
  </si>
  <si>
    <t>% COMPROMISO ANUAL SIAF/PIM</t>
  </si>
  <si>
    <t>% EJECUCIÓN</t>
  </si>
  <si>
    <t>TOTAL</t>
  </si>
  <si>
    <t>REPORTE DE EJECUCIÓN PRESUPUESTAL DEL PP PTCD 0051 (ámbito educativo y familiar): POR GENÉRICA DE GASTO 2.3 Y 2.6, ESPECÍFICA DE GASTO Y POR TODA FUENTE DE FINACIAMIENTO (año 2018)</t>
  </si>
  <si>
    <t>23 2 8 1 1</t>
  </si>
  <si>
    <t>23 2 8 1 2</t>
  </si>
  <si>
    <t xml:space="preserve">TOTAL 23  AMBITO FAM RO </t>
  </si>
  <si>
    <t>TOTAL 23 AMBITO ERDUCATIVO RO</t>
  </si>
  <si>
    <t xml:space="preserve">TOTAL 23 Y 26 AMBITO EDUCATIVO DY T </t>
  </si>
  <si>
    <t>UNIDAD EJECUTORA</t>
  </si>
  <si>
    <t>FUENTE DE FINANCIAMIENTO</t>
  </si>
  <si>
    <t>GENÉRICA DE GASTO</t>
  </si>
  <si>
    <t>ESPECÍFICA DE GASTO</t>
  </si>
  <si>
    <t xml:space="preserve">PIM                  </t>
  </si>
  <si>
    <t>NOMBRE DE LA ESPECIFICA</t>
  </si>
  <si>
    <t>SIAF</t>
  </si>
  <si>
    <t xml:space="preserve">CERTIFICACIÓN </t>
  </si>
  <si>
    <t xml:space="preserve">COMPROMISO ANUAL </t>
  </si>
  <si>
    <t>EJECUCIÓN</t>
  </si>
  <si>
    <t>SERVICIOS DIVERSOS</t>
  </si>
  <si>
    <t>PAPELERIA EN GRAL UTILES Y MATERIALES DE OFICNA</t>
  </si>
  <si>
    <t>OTROS GASTOS</t>
  </si>
  <si>
    <t xml:space="preserve">SERVICO DE IMPRESIÓN ENCUADERNACION Y EMPASTADO </t>
  </si>
  <si>
    <t>REALIZADO POR PERSONAS NATURALES</t>
  </si>
  <si>
    <t>MATERIAL DIDACTICO ACCSESORIOS Y UTILES DE ENSEÑANZA</t>
  </si>
  <si>
    <t>DE MAQUINAS Y EQUIPO EN GRAL</t>
  </si>
  <si>
    <t>OTROS SERVICIOS SIMILARES</t>
  </si>
  <si>
    <t>CONTRATO ADMINISTRATIVO DE SERVICIOS</t>
  </si>
  <si>
    <t>CONTRIBUCION A ESSALUD DE LOS CAS</t>
  </si>
  <si>
    <t>ALIMENTOS Y BEBIDAS PARA CONSUMO HUMANO</t>
  </si>
  <si>
    <t>REPUESTOS Y ACSESORIOS</t>
  </si>
  <si>
    <t xml:space="preserve">PAPELERIA EN GENERAL UTILES Y MATERIALES DE OFICINA </t>
  </si>
  <si>
    <t>ASEO LIMPIEZA Y TOCADOR</t>
  </si>
  <si>
    <t>OTROS GASTOS Y REPUESTOS</t>
  </si>
  <si>
    <t>PARA EDIFICIOS Y ESTRUCTURAS</t>
  </si>
  <si>
    <t>MAQUINAS Y EQUIPO</t>
  </si>
  <si>
    <t>MOBILIARIO</t>
  </si>
  <si>
    <t>MAQUINA PARA IIEE</t>
  </si>
  <si>
    <t>MOBILIARIO PARA IIEE</t>
  </si>
  <si>
    <t>EQUIPOS COMPUTACIONALES Y PERIFERICOS</t>
  </si>
  <si>
    <t>Fuente: REPORTE SIAF 2018 AL 28 06 18</t>
  </si>
  <si>
    <t>Análisis:</t>
  </si>
  <si>
    <t>Callao - DREC</t>
  </si>
  <si>
    <t>302 EDUCACION VENTANILA</t>
  </si>
  <si>
    <t>5005229 PREVENCION CONSUMO DE DROGAS  EN EL AMBITO FAMILIAR</t>
  </si>
  <si>
    <t>1 RECURSOS ORDINARIOS</t>
  </si>
  <si>
    <t>23 BIENES Y SERVICIOS</t>
  </si>
  <si>
    <t>23.15.12 Papeleria ,utiles</t>
  </si>
  <si>
    <t>50052230PREVENCION CONSUMO DE DROGAS  EN EL AMBITO EDUCATIVO</t>
  </si>
  <si>
    <t>TOTAL FUENTE 1</t>
  </si>
  <si>
    <t>302 EDUCACION VENTANILLA</t>
  </si>
  <si>
    <t>5005230 PREVENCION DEL CONSUMO DE DROGAS EN EL AMBITO EDUCATIVO</t>
  </si>
  <si>
    <t>4 DONACIONES Y TRANSFERENCIAS</t>
  </si>
  <si>
    <t>23.19.12 Material Didactico</t>
  </si>
  <si>
    <t>AMBITO FAMILIAR RO</t>
  </si>
  <si>
    <t>23.1.11.11 Para edificios y estructuras</t>
  </si>
  <si>
    <t>23.22.44 Servicio de Impresiones</t>
  </si>
  <si>
    <t>23.27.11.99 Servicios Diversos</t>
  </si>
  <si>
    <t>SUB TOTAL FUENTE 4</t>
  </si>
  <si>
    <t>2.3 ROAMB FAM</t>
  </si>
  <si>
    <t>26 ADQUISICION DE ACTIVOS NO FINANCIEROS</t>
  </si>
  <si>
    <t>26.32.21 Maquinas y Equipos</t>
  </si>
  <si>
    <t>AMBITO EDUCATIVO RO</t>
  </si>
  <si>
    <t>26.32.31 Equipos computacionales y perifericos</t>
  </si>
  <si>
    <t>TOTAL FUENTE 4</t>
  </si>
  <si>
    <t>TOTAL POR TODA FUENTE FINANCIAMIENTO</t>
  </si>
  <si>
    <t>CALLAO</t>
  </si>
  <si>
    <t>VENTANILLA</t>
  </si>
  <si>
    <t>CONSOLIDADO REGIONAL</t>
  </si>
  <si>
    <t>AMB FAMILIAR</t>
  </si>
  <si>
    <t>RO</t>
  </si>
  <si>
    <t>PAPELERIA EN GRAL UTILES Y MATERIALES DE OFICINA</t>
  </si>
  <si>
    <t>MATERIAL DIDACTICO,ACCSESORIOS Y UTILES DE ENSEÑANZA</t>
  </si>
  <si>
    <t>SERVICIO DE IMPRESIONES ENCUADERNACION Y EMPASTADO</t>
  </si>
  <si>
    <t>MAQUINAS Y EQUIPO PARA IIEE</t>
  </si>
  <si>
    <t>26 3 2 3 3</t>
  </si>
  <si>
    <t>EQUIPOS DE TELECOMUNICACIONES</t>
  </si>
  <si>
    <t>AMBITO EDUCATIVO</t>
  </si>
  <si>
    <t>D Y T</t>
  </si>
  <si>
    <t>BIENES Y SERVICIOS</t>
  </si>
  <si>
    <t>ACTIVOS NO FINANCIEROS</t>
  </si>
  <si>
    <t>Callao - VENTANILLA</t>
  </si>
  <si>
    <r>
      <t xml:space="preserve">En las especificas de gasto 2.3  por la fuente de financiamiento de </t>
    </r>
    <r>
      <rPr>
        <b/>
        <sz val="11"/>
        <color rgb="FF0070C0"/>
        <rFont val="Calibri"/>
        <family val="2"/>
        <scheme val="minor"/>
      </rPr>
      <t>recursos ordinarios</t>
    </r>
    <r>
      <rPr>
        <sz val="10"/>
        <rFont val="Arial"/>
        <family val="2"/>
      </rPr>
      <t xml:space="preserve">  presenta una ejecucion  de </t>
    </r>
    <r>
      <rPr>
        <b/>
        <sz val="10"/>
        <rFont val="Arial"/>
        <family val="2"/>
      </rPr>
      <t>S/ 261,470.58</t>
    </r>
    <r>
      <rPr>
        <sz val="10"/>
        <rFont val="Arial"/>
        <family val="2"/>
      </rPr>
      <t xml:space="preserve"> que representa una ejecucion del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69.17%</t>
    </r>
    <r>
      <rPr>
        <sz val="10"/>
        <rFont val="Arial"/>
        <family val="2"/>
      </rPr>
      <t xml:space="preserve"> de ejecucion en el </t>
    </r>
    <r>
      <rPr>
        <b/>
        <sz val="11"/>
        <color theme="4" tint="-0.249977111117893"/>
        <rFont val="Calibri"/>
        <family val="2"/>
        <scheme val="minor"/>
      </rPr>
      <t>ambito educativo</t>
    </r>
    <r>
      <rPr>
        <sz val="10"/>
        <rFont val="Arial"/>
        <family val="2"/>
      </rPr>
      <t xml:space="preserve">  por concepto de adquisicion de utiles y materiales de oficina , servicio de impresion de materiales  de difusion lbretas afiches entre otros , servicio de reparacion y mantenimiento de impresoras y fotocopiadoras ,servicios de grabacion de material de difusion ,servicios de refrigerios y break ,pago de etr por la modalidad de cas y contribuciones a essalud de cas y pago de un facilitador por la modalidad de terceros .</t>
    </r>
  </si>
  <si>
    <r>
      <t xml:space="preserve">En las especificas de gasto 2.3  por la fuente de financiamiento de </t>
    </r>
    <r>
      <rPr>
        <b/>
        <sz val="11"/>
        <color rgb="FFC00000"/>
        <rFont val="Calibri"/>
        <family val="2"/>
        <scheme val="minor"/>
      </rPr>
      <t>recursos ordinarios</t>
    </r>
    <r>
      <rPr>
        <sz val="11"/>
        <color rgb="FFC00000"/>
        <rFont val="Calibri"/>
        <family val="2"/>
        <scheme val="minor"/>
      </rPr>
      <t xml:space="preserve">  </t>
    </r>
    <r>
      <rPr>
        <sz val="10"/>
        <rFont val="Arial"/>
        <family val="2"/>
      </rPr>
      <t xml:space="preserve">presenta una ejecucion  de </t>
    </r>
    <r>
      <rPr>
        <b/>
        <sz val="10"/>
        <rFont val="Arial"/>
        <family val="2"/>
      </rPr>
      <t>S/85,302.61</t>
    </r>
    <r>
      <rPr>
        <sz val="10"/>
        <rFont val="Arial"/>
        <family val="2"/>
      </rPr>
      <t xml:space="preserve"> que representa una ejecucion del </t>
    </r>
    <r>
      <rPr>
        <b/>
        <sz val="11"/>
        <rFont val="Calibri"/>
        <family val="2"/>
        <scheme val="minor"/>
      </rPr>
      <t xml:space="preserve"> 42.65</t>
    </r>
    <r>
      <rPr>
        <b/>
        <sz val="12"/>
        <rFont val="Calibri"/>
        <family val="2"/>
        <scheme val="minor"/>
      </rPr>
      <t>%</t>
    </r>
    <r>
      <rPr>
        <sz val="10"/>
        <rFont val="Arial"/>
        <family val="2"/>
      </rPr>
      <t xml:space="preserve">  en el </t>
    </r>
    <r>
      <rPr>
        <b/>
        <sz val="11"/>
        <color rgb="FFC00000"/>
        <rFont val="Calibri"/>
        <family val="2"/>
        <scheme val="minor"/>
      </rPr>
      <t xml:space="preserve">ambito familiar </t>
    </r>
    <r>
      <rPr>
        <sz val="11"/>
        <color rgb="FFC00000"/>
        <rFont val="Calibri"/>
        <family val="2"/>
        <scheme val="minor"/>
      </rPr>
      <t xml:space="preserve"> </t>
    </r>
    <r>
      <rPr>
        <sz val="10"/>
        <rFont val="Arial"/>
        <family val="2"/>
      </rPr>
      <t xml:space="preserve">por concepto de adquisicion de utiles y materiales de oficina,material didactico,servicio de impresiones de material de difusion ,servicio de atrencion de break para las aplicaciones de familias fuertes y servicios de fotocopiado y grabacion de estuches con dvds para los docentes facilitadores . </t>
    </r>
  </si>
  <si>
    <r>
      <t xml:space="preserve">En las especificas de gasto 2.3  por la fuente de financiamiento de </t>
    </r>
    <r>
      <rPr>
        <b/>
        <sz val="11"/>
        <color rgb="FF0070C0"/>
        <rFont val="Calibri"/>
        <family val="2"/>
        <scheme val="minor"/>
      </rPr>
      <t>recursos ordinarios</t>
    </r>
    <r>
      <rPr>
        <sz val="10"/>
        <rFont val="Arial"/>
        <family val="2"/>
      </rPr>
      <t xml:space="preserve">  presenta una ejecucion  de </t>
    </r>
    <r>
      <rPr>
        <b/>
        <sz val="10"/>
        <rFont val="Arial"/>
        <family val="2"/>
      </rPr>
      <t>S/460,063.98</t>
    </r>
    <r>
      <rPr>
        <sz val="10"/>
        <rFont val="Arial"/>
        <family val="2"/>
      </rPr>
      <t xml:space="preserve"> que representa una ejecucion del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51.65%</t>
    </r>
    <r>
      <rPr>
        <sz val="10"/>
        <rFont val="Arial"/>
        <family val="2"/>
      </rPr>
      <t xml:space="preserve"> de ejecucion en el </t>
    </r>
    <r>
      <rPr>
        <b/>
        <sz val="11"/>
        <color theme="4" tint="-0.249977111117893"/>
        <rFont val="Calibri"/>
        <family val="2"/>
        <scheme val="minor"/>
      </rPr>
      <t>ambito educativo</t>
    </r>
    <r>
      <rPr>
        <sz val="10"/>
        <rFont val="Arial"/>
        <family val="2"/>
      </rPr>
      <t xml:space="preserve">  por concepto de adquisicion de utiles y materiales de oficina , servicio de impresion de materiales  de difusion lbretas afiches entre otros , servicio de reparacion y mantenimiento de impresoras y fotocopiadoras ,servicios de grabacion de material de difusion ,servicios de refrigerios y break ,pago de etr por la modalidad de cas y contribuciones a essalud de cas y pago de un facilitador por la modalidad de terceros .</t>
    </r>
  </si>
  <si>
    <t>Callao - Ventanilla - Consolidado</t>
  </si>
  <si>
    <t>AL 28 /08/18</t>
  </si>
  <si>
    <t>26.32.23 Equipos de telecomunicaciones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</si>
  <si>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0"/>
        <rFont val="Arial"/>
      </rPr>
      <t>Elaborar un gráfico en el que se visualice el porcentaje de ejecución presupuestal del programa presupuestal: Por toda fuente de financiamiento, genérica de gasto, por UE y total del programa presupuestal.</t>
    </r>
  </si>
  <si>
    <t>Fuente: REPORTE SIAF 2018 AL 28 08 18</t>
  </si>
  <si>
    <r>
      <t xml:space="preserve">A la fecha Ventanilla tiene un avance de ejecucion  a toda meta y fuente de fianciamiento de </t>
    </r>
    <r>
      <rPr>
        <b/>
        <sz val="11"/>
        <rFont val="Arial"/>
        <family val="2"/>
      </rPr>
      <t>S/ 467,038.51</t>
    </r>
    <r>
      <rPr>
        <b/>
        <sz val="10"/>
        <rFont val="Arial"/>
        <family val="2"/>
      </rPr>
      <t xml:space="preserve"> que representa un</t>
    </r>
    <r>
      <rPr>
        <b/>
        <sz val="11"/>
        <rFont val="Arial"/>
        <family val="2"/>
      </rPr>
      <t xml:space="preserve"> 96.28%</t>
    </r>
  </si>
  <si>
    <r>
      <t xml:space="preserve">En las especificas de gasto 2.3 Y  2.6  por la fuente de financiamiento de </t>
    </r>
    <r>
      <rPr>
        <b/>
        <sz val="12"/>
        <color rgb="FFC00000"/>
        <rFont val="Calibri"/>
        <family val="2"/>
        <scheme val="minor"/>
      </rPr>
      <t>Donaciones y transferencias</t>
    </r>
    <r>
      <rPr>
        <sz val="10"/>
        <rFont val="Arial"/>
        <family val="2"/>
      </rPr>
      <t xml:space="preserve"> presenta una ejecucion  de </t>
    </r>
    <r>
      <rPr>
        <b/>
        <sz val="11"/>
        <rFont val="Arial"/>
        <family val="2"/>
      </rPr>
      <t>S/ 463,538.73</t>
    </r>
    <r>
      <rPr>
        <sz val="10"/>
        <rFont val="Arial"/>
        <family val="2"/>
      </rPr>
      <t xml:space="preserve"> que representa una ejecucion del  </t>
    </r>
    <r>
      <rPr>
        <b/>
        <sz val="12"/>
        <rFont val="Arial"/>
        <family val="2"/>
      </rPr>
      <t>96.25</t>
    </r>
    <r>
      <rPr>
        <b/>
        <sz val="12"/>
        <color theme="1"/>
        <rFont val="Calibri"/>
        <family val="2"/>
        <scheme val="minor"/>
      </rPr>
      <t xml:space="preserve"> %</t>
    </r>
    <r>
      <rPr>
        <sz val="10"/>
        <rFont val="Arial"/>
        <family val="2"/>
      </rPr>
      <t xml:space="preserve"> de ejecucion en el </t>
    </r>
    <r>
      <rPr>
        <b/>
        <sz val="12"/>
        <color theme="4" tint="-0.249977111117893"/>
        <rFont val="Calibri"/>
        <family val="2"/>
        <scheme val="minor"/>
      </rPr>
      <t>ambito educativo</t>
    </r>
    <r>
      <rPr>
        <sz val="10"/>
        <rFont val="Arial"/>
        <family val="2"/>
      </rPr>
      <t xml:space="preserve">  por concepto de adquisicion de utiles y materiales de oficina  servicio de impresion de material de difusion, ,servicios de grabacion y confeccion  de materiales de difusion ,servicios de refrigerios y break ,asi mismo como la adquisicion de equuipos computacionales y  maquina y equipo.</t>
    </r>
  </si>
  <si>
    <r>
      <t xml:space="preserve">En las especificas de gasto 2.3  por la fuente de financiamiento de </t>
    </r>
    <r>
      <rPr>
        <b/>
        <sz val="14"/>
        <color theme="8" tint="-0.249977111117893"/>
        <rFont val="Calibri"/>
        <family val="2"/>
        <scheme val="minor"/>
      </rPr>
      <t>recursos ordinarios</t>
    </r>
    <r>
      <rPr>
        <sz val="11"/>
        <color rgb="FFC00000"/>
        <rFont val="Calibri"/>
        <family val="2"/>
        <scheme val="minor"/>
      </rPr>
      <t xml:space="preserve">  </t>
    </r>
    <r>
      <rPr>
        <sz val="10"/>
        <rFont val="Arial"/>
        <family val="2"/>
      </rPr>
      <t xml:space="preserve">presenta una ejecucion  de </t>
    </r>
    <r>
      <rPr>
        <b/>
        <sz val="11"/>
        <rFont val="Arial"/>
        <family val="2"/>
      </rPr>
      <t>S/ 3,499.78</t>
    </r>
    <r>
      <rPr>
        <sz val="10"/>
        <rFont val="Arial"/>
        <family val="2"/>
      </rPr>
      <t xml:space="preserve"> que representa una ejecucion del </t>
    </r>
    <r>
      <rPr>
        <b/>
        <sz val="11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99.99%</t>
    </r>
    <r>
      <rPr>
        <sz val="10"/>
        <rFont val="Arial"/>
        <family val="2"/>
      </rPr>
      <t xml:space="preserve">  en el </t>
    </r>
    <r>
      <rPr>
        <b/>
        <sz val="11"/>
        <color rgb="FFC00000"/>
        <rFont val="Arial"/>
        <family val="2"/>
      </rPr>
      <t>A</t>
    </r>
    <r>
      <rPr>
        <b/>
        <sz val="11"/>
        <color rgb="FFC00000"/>
        <rFont val="Calibri"/>
        <family val="2"/>
        <scheme val="minor"/>
      </rPr>
      <t xml:space="preserve">mbito Familiar y </t>
    </r>
    <r>
      <rPr>
        <b/>
        <sz val="12"/>
        <color theme="8" tint="-0.249977111117893"/>
        <rFont val="Calibri"/>
        <family val="2"/>
        <scheme val="minor"/>
      </rPr>
      <t>Ambito Educativo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 xml:space="preserve"> </t>
    </r>
    <r>
      <rPr>
        <sz val="10"/>
        <rFont val="Arial"/>
        <family val="2"/>
      </rPr>
      <t xml:space="preserve">por concepto de adquisicion de utiles y materiales de oficina,material didactico,servicio de impresiones de material de difusion ,servicio de atrencion de break para las aplicaciones de familias fuertes y servicios de fotocopiado y grabacion de estuches con dvds para los docentes facilitadores . </t>
    </r>
  </si>
  <si>
    <r>
      <t xml:space="preserve">En las especificas de gasto 2.3  por la fuente de financiamiento de </t>
    </r>
    <r>
      <rPr>
        <b/>
        <sz val="11"/>
        <color rgb="FF0070C0"/>
        <rFont val="Calibri"/>
        <family val="2"/>
        <scheme val="minor"/>
      </rPr>
      <t>recursos ordinarios</t>
    </r>
    <r>
      <rPr>
        <sz val="10"/>
        <rFont val="Arial"/>
        <family val="2"/>
      </rPr>
      <t xml:space="preserve">  presenta una ejecucion  de </t>
    </r>
    <r>
      <rPr>
        <b/>
        <sz val="10"/>
        <rFont val="Arial"/>
        <family val="2"/>
      </rPr>
      <t>S/511,178.20</t>
    </r>
    <r>
      <rPr>
        <sz val="10"/>
        <rFont val="Arial"/>
        <family val="2"/>
      </rPr>
      <t xml:space="preserve"> que representa una ejecucion del </t>
    </r>
    <r>
      <rPr>
        <b/>
        <sz val="12"/>
        <color theme="1"/>
        <rFont val="Calibri"/>
        <family val="2"/>
        <scheme val="minor"/>
      </rPr>
      <t xml:space="preserve"> 57.52%</t>
    </r>
    <r>
      <rPr>
        <sz val="10"/>
        <rFont val="Arial"/>
        <family val="2"/>
      </rPr>
      <t xml:space="preserve"> de ejecucion en el </t>
    </r>
    <r>
      <rPr>
        <b/>
        <sz val="12"/>
        <color theme="4" tint="-0.249977111117893"/>
        <rFont val="Calibri"/>
        <family val="2"/>
        <scheme val="minor"/>
      </rPr>
      <t>ambito educativo</t>
    </r>
    <r>
      <rPr>
        <sz val="10"/>
        <rFont val="Arial"/>
        <family val="2"/>
      </rPr>
      <t xml:space="preserve">  por concepto de adquisicion de utiles y materiales de oficina , servicio de impresion de materiales  de difusion lbretas afiches entre otros , servicio de reparacion y mantenimiento de impresoras y fotocopiadoras ,servicios de grabacion de material de difusion ,servicios de refrigerios y break ,pago de etr por la modalidad de cas y contribuciones a essalud de cas y pago de un facilitador por la modalidad de terceros .</t>
    </r>
  </si>
  <si>
    <r>
      <t xml:space="preserve">En las especificas de gasto 2.3 Y  2.6  por la fuente de financiamiento de </t>
    </r>
    <r>
      <rPr>
        <b/>
        <sz val="11"/>
        <color rgb="FFC00000"/>
        <rFont val="Calibri"/>
        <family val="2"/>
        <scheme val="minor"/>
      </rPr>
      <t>Donaciones y transferencias</t>
    </r>
    <r>
      <rPr>
        <sz val="10"/>
        <rFont val="Arial"/>
        <family val="2"/>
      </rPr>
      <t xml:space="preserve"> presenta una ejecucion  de </t>
    </r>
    <r>
      <rPr>
        <b/>
        <sz val="11"/>
        <rFont val="Arial"/>
        <family val="2"/>
      </rPr>
      <t>S/421,368.46</t>
    </r>
    <r>
      <rPr>
        <sz val="10"/>
        <rFont val="Arial"/>
        <family val="2"/>
      </rPr>
      <t xml:space="preserve"> que representa una ejecucion del  </t>
    </r>
    <r>
      <rPr>
        <b/>
        <sz val="11"/>
        <rFont val="Arial"/>
        <family val="2"/>
      </rPr>
      <t xml:space="preserve">38.34 </t>
    </r>
    <r>
      <rPr>
        <b/>
        <sz val="11"/>
        <color theme="1"/>
        <rFont val="Calibri"/>
        <family val="2"/>
        <scheme val="minor"/>
      </rPr>
      <t>%</t>
    </r>
    <r>
      <rPr>
        <sz val="10"/>
        <rFont val="Arial"/>
        <family val="2"/>
      </rPr>
      <t xml:space="preserve"> de ejecucion en el </t>
    </r>
    <r>
      <rPr>
        <b/>
        <sz val="14"/>
        <color theme="4" tint="-0.249977111117893"/>
        <rFont val="Calibri"/>
        <family val="2"/>
        <scheme val="minor"/>
      </rPr>
      <t>ambito educativo</t>
    </r>
    <r>
      <rPr>
        <sz val="10"/>
        <rFont val="Arial"/>
        <family val="2"/>
      </rPr>
      <t xml:space="preserve">  por concepto de adquisicion de utiles y materiales de oficina  servicio de impresion de material de difusion, ,servicios de grabacion y confeccion  de materiales de difusion ,servicios de refrigerios y break ,asi mismo como la adquisicion de equuipos computacxionales y  maquina y equipo.</t>
    </r>
  </si>
  <si>
    <r>
      <t xml:space="preserve">En las especificas de gasto 2.3  por la fuente de financiamiento de </t>
    </r>
    <r>
      <rPr>
        <b/>
        <sz val="11"/>
        <color rgb="FFC00000"/>
        <rFont val="Calibri"/>
        <family val="2"/>
        <scheme val="minor"/>
      </rPr>
      <t>recursos ordinarios</t>
    </r>
    <r>
      <rPr>
        <sz val="11"/>
        <color rgb="FFC00000"/>
        <rFont val="Calibri"/>
        <family val="2"/>
        <scheme val="minor"/>
      </rPr>
      <t xml:space="preserve">  </t>
    </r>
    <r>
      <rPr>
        <sz val="10"/>
        <rFont val="Arial"/>
        <family val="2"/>
      </rPr>
      <t xml:space="preserve">presenta una ejecucion  de </t>
    </r>
    <r>
      <rPr>
        <b/>
        <sz val="10"/>
        <rFont val="Arial"/>
        <family val="2"/>
      </rPr>
      <t>S/92,552.61</t>
    </r>
    <r>
      <rPr>
        <sz val="10"/>
        <rFont val="Arial"/>
        <family val="2"/>
      </rPr>
      <t xml:space="preserve"> que representa una ejecucion del </t>
    </r>
    <r>
      <rPr>
        <b/>
        <sz val="11"/>
        <rFont val="Calibri"/>
        <family val="2"/>
        <scheme val="minor"/>
      </rPr>
      <t xml:space="preserve"> 46.63%</t>
    </r>
    <r>
      <rPr>
        <sz val="10"/>
        <rFont val="Arial"/>
        <family val="2"/>
      </rPr>
      <t xml:space="preserve">  en el </t>
    </r>
    <r>
      <rPr>
        <b/>
        <sz val="12"/>
        <color rgb="FFC00000"/>
        <rFont val="Calibri"/>
        <family val="2"/>
        <scheme val="minor"/>
      </rPr>
      <t>ambito familiar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 xml:space="preserve"> </t>
    </r>
    <r>
      <rPr>
        <sz val="10"/>
        <rFont val="Arial"/>
        <family val="2"/>
      </rPr>
      <t xml:space="preserve">por concepto de adquisicion de utiles y materiales de oficina,material didactico,servicio de impresiones de material de difusion ,servicio de atrencion de break para las aplicaciones de familias fuertes y servicios de fotocopiado y grabacion de estuches con dvds para los docentes facilitadores . </t>
    </r>
  </si>
  <si>
    <t>A la fecha Callao tiene un avance de ejecucion  a toda meta y fuente de fianciamiento de S/1,025,099.18 que representa un 46.89%</t>
  </si>
  <si>
    <r>
      <t xml:space="preserve">En las especificas de gasto 2.3 Y  2.6  por la fuente de financiamiento de </t>
    </r>
    <r>
      <rPr>
        <b/>
        <sz val="11"/>
        <color rgb="FFC00000"/>
        <rFont val="Calibri"/>
        <family val="2"/>
        <scheme val="minor"/>
      </rPr>
      <t>Donaciones y transferencias</t>
    </r>
    <r>
      <rPr>
        <sz val="10"/>
        <rFont val="Arial"/>
        <family val="2"/>
      </rPr>
      <t xml:space="preserve"> presenta una ejecucion  de </t>
    </r>
    <r>
      <rPr>
        <b/>
        <sz val="10"/>
        <rFont val="Arial"/>
        <family val="2"/>
      </rPr>
      <t>S/792,807.19</t>
    </r>
    <r>
      <rPr>
        <sz val="10"/>
        <rFont val="Arial"/>
        <family val="2"/>
      </rPr>
      <t xml:space="preserve"> que representa una ejecucion del  </t>
    </r>
    <r>
      <rPr>
        <b/>
        <sz val="10"/>
        <rFont val="Arial"/>
        <family val="2"/>
      </rPr>
      <t>50.16</t>
    </r>
    <r>
      <rPr>
        <b/>
        <sz val="12"/>
        <color theme="1"/>
        <rFont val="Calibri"/>
        <family val="2"/>
        <scheme val="minor"/>
      </rPr>
      <t xml:space="preserve"> %</t>
    </r>
    <r>
      <rPr>
        <sz val="10"/>
        <rFont val="Arial"/>
        <family val="2"/>
      </rPr>
      <t xml:space="preserve"> de ejecucion en el </t>
    </r>
    <r>
      <rPr>
        <b/>
        <sz val="11"/>
        <color theme="4" tint="-0.249977111117893"/>
        <rFont val="Calibri"/>
        <family val="2"/>
        <scheme val="minor"/>
      </rPr>
      <t>ambito educativo</t>
    </r>
    <r>
      <rPr>
        <sz val="10"/>
        <rFont val="Arial"/>
        <family val="2"/>
      </rPr>
      <t xml:space="preserve">  por concepto de adquisicion de utiles y materiales de oficina  servicio de impresion de material de difusion, ,servicios de grabacion y confeccion  de materiales de difusion ,servicios de refrigerios y break ,asi mismo como la adquisicion de equuipos computacxionales y  maquina y equipo.</t>
    </r>
  </si>
  <si>
    <t>A la fecha Callao y Ventanilla  tiene un avance de ejecucion  a toda meta y fuente de fianciamiento de S/1,338,173.78 que representa un 50.10%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</si>
</sst>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color rgb="FF00000A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00000A"/>
      <name val="Calibri"/>
      <family val="2"/>
      <scheme val="minor"/>
    </font>
    <font>
      <b/>
      <sz val="11"/>
      <color rgb="FF00000A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Arial"/>
      <family val="2"/>
    </font>
    <font>
      <sz val="10"/>
      <color rgb="FF00000A"/>
      <name val="Arial"/>
      <family val="2"/>
    </font>
    <font>
      <b/>
      <sz val="14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8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color theme="1"/>
      <name val="Arial Narrow"/>
      <family val="2"/>
    </font>
    <font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DBFFC9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1E2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1C5A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FDEC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5D7B9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E9BD"/>
        <bgColor indexed="64"/>
      </patternFill>
    </fill>
    <fill>
      <patternFill patternType="solid">
        <fgColor rgb="FFE9D3BD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5E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6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5" fillId="5" borderId="0" xfId="1" applyFont="1" applyFill="1" applyAlignment="1">
      <alignment vertical="center"/>
    </xf>
    <xf numFmtId="0" fontId="3" fillId="0" borderId="0" xfId="1"/>
    <xf numFmtId="0" fontId="3" fillId="0" borderId="0" xfId="1" applyAlignment="1">
      <alignment horizontal="center"/>
    </xf>
    <xf numFmtId="4" fontId="3" fillId="0" borderId="0" xfId="1" applyNumberFormat="1"/>
    <xf numFmtId="0" fontId="6" fillId="0" borderId="0" xfId="1" applyFont="1"/>
    <xf numFmtId="0" fontId="7" fillId="7" borderId="4" xfId="1" applyFont="1" applyFill="1" applyBorder="1" applyAlignment="1">
      <alignment horizontal="center"/>
    </xf>
    <xf numFmtId="0" fontId="7" fillId="8" borderId="4" xfId="1" applyFont="1" applyFill="1" applyBorder="1" applyAlignment="1">
      <alignment horizontal="center"/>
    </xf>
    <xf numFmtId="4" fontId="7" fillId="7" borderId="1" xfId="0" applyNumberFormat="1" applyFont="1" applyFill="1" applyBorder="1"/>
    <xf numFmtId="10" fontId="7" fillId="7" borderId="1" xfId="0" applyNumberFormat="1" applyFont="1" applyFill="1" applyBorder="1"/>
    <xf numFmtId="4" fontId="7" fillId="8" borderId="1" xfId="0" applyNumberFormat="1" applyFont="1" applyFill="1" applyBorder="1"/>
    <xf numFmtId="10" fontId="7" fillId="8" borderId="1" xfId="0" applyNumberFormat="1" applyFont="1" applyFill="1" applyBorder="1"/>
    <xf numFmtId="0" fontId="7" fillId="10" borderId="8" xfId="1" applyFont="1" applyFill="1" applyBorder="1" applyAlignment="1">
      <alignment horizontal="center"/>
    </xf>
    <xf numFmtId="4" fontId="7" fillId="10" borderId="1" xfId="0" applyNumberFormat="1" applyFont="1" applyFill="1" applyBorder="1"/>
    <xf numFmtId="10" fontId="7" fillId="10" borderId="1" xfId="0" applyNumberFormat="1" applyFont="1" applyFill="1" applyBorder="1"/>
    <xf numFmtId="4" fontId="8" fillId="11" borderId="1" xfId="0" applyNumberFormat="1" applyFont="1" applyFill="1" applyBorder="1"/>
    <xf numFmtId="10" fontId="8" fillId="11" borderId="1" xfId="0" applyNumberFormat="1" applyFont="1" applyFill="1" applyBorder="1"/>
    <xf numFmtId="4" fontId="4" fillId="17" borderId="12" xfId="1" applyNumberFormat="1" applyFont="1" applyFill="1" applyBorder="1" applyAlignment="1">
      <alignment horizontal="center" vertical="center" textRotation="90" wrapText="1"/>
    </xf>
    <xf numFmtId="4" fontId="4" fillId="11" borderId="12" xfId="1" applyNumberFormat="1" applyFont="1" applyFill="1" applyBorder="1" applyAlignment="1">
      <alignment horizontal="center" vertical="center" textRotation="90" wrapText="1"/>
    </xf>
    <xf numFmtId="4" fontId="4" fillId="18" borderId="12" xfId="1" applyNumberFormat="1" applyFont="1" applyFill="1" applyBorder="1" applyAlignment="1">
      <alignment horizontal="center" vertical="center" textRotation="90" wrapText="1"/>
    </xf>
    <xf numFmtId="0" fontId="4" fillId="2" borderId="12" xfId="1" applyFont="1" applyFill="1" applyBorder="1" applyAlignment="1">
      <alignment horizontal="center" vertical="center" textRotation="90" wrapText="1"/>
    </xf>
    <xf numFmtId="0" fontId="4" fillId="3" borderId="12" xfId="1" applyFont="1" applyFill="1" applyBorder="1" applyAlignment="1">
      <alignment horizontal="center" vertical="center" textRotation="90" wrapText="1"/>
    </xf>
    <xf numFmtId="4" fontId="4" fillId="4" borderId="16" xfId="1" applyNumberFormat="1" applyFont="1" applyFill="1" applyBorder="1" applyAlignment="1">
      <alignment horizontal="center" vertical="center" textRotation="90" wrapText="1"/>
    </xf>
    <xf numFmtId="0" fontId="5" fillId="5" borderId="0" xfId="1" applyFont="1" applyFill="1"/>
    <xf numFmtId="0" fontId="3" fillId="5" borderId="0" xfId="1" applyFill="1"/>
    <xf numFmtId="0" fontId="13" fillId="5" borderId="0" xfId="1" applyFont="1" applyFill="1"/>
    <xf numFmtId="0" fontId="3" fillId="0" borderId="0" xfId="1" applyAlignment="1">
      <alignment horizontal="center" vertical="center"/>
    </xf>
    <xf numFmtId="0" fontId="3" fillId="5" borderId="0" xfId="1" applyFont="1" applyFill="1" applyAlignment="1">
      <alignment wrapText="1"/>
    </xf>
    <xf numFmtId="0" fontId="3" fillId="5" borderId="0" xfId="1" applyFont="1" applyFill="1" applyAlignment="1"/>
    <xf numFmtId="0" fontId="2" fillId="5" borderId="0" xfId="2" applyFill="1"/>
    <xf numFmtId="0" fontId="10" fillId="5" borderId="0" xfId="2" applyFont="1" applyFill="1"/>
    <xf numFmtId="0" fontId="2" fillId="0" borderId="0" xfId="2"/>
    <xf numFmtId="4" fontId="2" fillId="11" borderId="17" xfId="2" applyNumberFormat="1" applyFill="1" applyBorder="1"/>
    <xf numFmtId="0" fontId="27" fillId="0" borderId="0" xfId="1" applyFont="1" applyAlignment="1">
      <alignment horizontal="center"/>
    </xf>
    <xf numFmtId="0" fontId="3" fillId="12" borderId="1" xfId="1" applyFont="1" applyFill="1" applyBorder="1" applyAlignment="1">
      <alignment horizontal="center" vertical="center"/>
    </xf>
    <xf numFmtId="0" fontId="3" fillId="12" borderId="1" xfId="1" applyFont="1" applyFill="1" applyBorder="1" applyAlignment="1">
      <alignment horizontal="center"/>
    </xf>
    <xf numFmtId="0" fontId="3" fillId="11" borderId="18" xfId="1" applyFont="1" applyFill="1" applyBorder="1"/>
    <xf numFmtId="0" fontId="22" fillId="0" borderId="0" xfId="1" applyFont="1" applyAlignment="1">
      <alignment horizontal="center" vertical="center"/>
    </xf>
    <xf numFmtId="0" fontId="2" fillId="0" borderId="0" xfId="2" applyFill="1" applyBorder="1"/>
    <xf numFmtId="0" fontId="2" fillId="0" borderId="0" xfId="2" applyFill="1" applyBorder="1" applyAlignment="1">
      <alignment horizontal="center"/>
    </xf>
    <xf numFmtId="4" fontId="2" fillId="0" borderId="0" xfId="2" applyNumberFormat="1" applyFill="1" applyBorder="1"/>
    <xf numFmtId="10" fontId="0" fillId="0" borderId="0" xfId="3" applyNumberFormat="1" applyFont="1" applyFill="1" applyBorder="1"/>
    <xf numFmtId="164" fontId="28" fillId="12" borderId="12" xfId="2" applyNumberFormat="1" applyFont="1" applyFill="1" applyBorder="1" applyAlignment="1">
      <alignment horizontal="right" vertical="center" wrapText="1"/>
    </xf>
    <xf numFmtId="164" fontId="28" fillId="12" borderId="12" xfId="2" applyNumberFormat="1" applyFont="1" applyFill="1" applyBorder="1" applyAlignment="1">
      <alignment horizontal="right" wrapText="1"/>
    </xf>
    <xf numFmtId="4" fontId="11" fillId="12" borderId="12" xfId="2" applyNumberFormat="1" applyFont="1" applyFill="1" applyBorder="1"/>
    <xf numFmtId="0" fontId="0" fillId="21" borderId="1" xfId="0" applyFill="1" applyBorder="1" applyAlignment="1">
      <alignment horizontal="center"/>
    </xf>
    <xf numFmtId="0" fontId="0" fillId="21" borderId="1" xfId="0" applyFill="1" applyBorder="1" applyAlignment="1">
      <alignment horizontal="left"/>
    </xf>
    <xf numFmtId="0" fontId="0" fillId="21" borderId="1" xfId="0" applyFill="1" applyBorder="1"/>
    <xf numFmtId="4" fontId="0" fillId="21" borderId="1" xfId="0" applyNumberFormat="1" applyFill="1" applyBorder="1"/>
    <xf numFmtId="10" fontId="0" fillId="21" borderId="1" xfId="0" applyNumberFormat="1" applyFill="1" applyBorder="1"/>
    <xf numFmtId="0" fontId="0" fillId="22" borderId="1" xfId="0" applyFill="1" applyBorder="1" applyAlignment="1">
      <alignment horizontal="center"/>
    </xf>
    <xf numFmtId="0" fontId="0" fillId="22" borderId="1" xfId="0" applyFill="1" applyBorder="1" applyAlignment="1">
      <alignment horizontal="left"/>
    </xf>
    <xf numFmtId="0" fontId="0" fillId="22" borderId="1" xfId="0" applyFill="1" applyBorder="1"/>
    <xf numFmtId="4" fontId="0" fillId="22" borderId="1" xfId="0" applyNumberFormat="1" applyFill="1" applyBorder="1"/>
    <xf numFmtId="10" fontId="0" fillId="22" borderId="1" xfId="0" applyNumberFormat="1" applyFill="1" applyBorder="1"/>
    <xf numFmtId="0" fontId="3" fillId="22" borderId="1" xfId="1" applyFont="1" applyFill="1" applyBorder="1" applyAlignment="1">
      <alignment horizontal="center" vertical="center"/>
    </xf>
    <xf numFmtId="0" fontId="3" fillId="22" borderId="1" xfId="1" applyFont="1" applyFill="1" applyBorder="1" applyAlignment="1">
      <alignment horizontal="center"/>
    </xf>
    <xf numFmtId="0" fontId="3" fillId="22" borderId="1" xfId="1" applyFont="1" applyFill="1" applyBorder="1"/>
    <xf numFmtId="4" fontId="3" fillId="22" borderId="1" xfId="1" applyNumberFormat="1" applyFill="1" applyBorder="1"/>
    <xf numFmtId="0" fontId="0" fillId="23" borderId="1" xfId="0" applyFill="1" applyBorder="1" applyAlignment="1">
      <alignment horizontal="center"/>
    </xf>
    <xf numFmtId="0" fontId="0" fillId="23" borderId="1" xfId="0" applyFill="1" applyBorder="1" applyAlignment="1">
      <alignment horizontal="left"/>
    </xf>
    <xf numFmtId="0" fontId="0" fillId="23" borderId="1" xfId="0" applyFill="1" applyBorder="1"/>
    <xf numFmtId="4" fontId="0" fillId="23" borderId="1" xfId="0" applyNumberFormat="1" applyFill="1" applyBorder="1"/>
    <xf numFmtId="10" fontId="0" fillId="23" borderId="1" xfId="0" applyNumberFormat="1" applyFill="1" applyBorder="1"/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10" fontId="0" fillId="11" borderId="1" xfId="0" applyNumberFormat="1" applyFill="1" applyBorder="1"/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left"/>
    </xf>
    <xf numFmtId="0" fontId="0" fillId="12" borderId="1" xfId="0" applyFill="1" applyBorder="1"/>
    <xf numFmtId="10" fontId="0" fillId="12" borderId="1" xfId="0" applyNumberFormat="1" applyFill="1" applyBorder="1"/>
    <xf numFmtId="0" fontId="0" fillId="24" borderId="1" xfId="0" applyFill="1" applyBorder="1" applyAlignment="1">
      <alignment horizontal="center"/>
    </xf>
    <xf numFmtId="0" fontId="0" fillId="24" borderId="1" xfId="0" applyFill="1" applyBorder="1" applyAlignment="1">
      <alignment horizontal="left"/>
    </xf>
    <xf numFmtId="0" fontId="0" fillId="24" borderId="1" xfId="0" applyFill="1" applyBorder="1"/>
    <xf numFmtId="4" fontId="0" fillId="24" borderId="1" xfId="0" applyNumberFormat="1" applyFill="1" applyBorder="1"/>
    <xf numFmtId="10" fontId="0" fillId="24" borderId="1" xfId="0" applyNumberFormat="1" applyFill="1" applyBorder="1"/>
    <xf numFmtId="164" fontId="28" fillId="11" borderId="17" xfId="2" applyNumberFormat="1" applyFont="1" applyFill="1" applyBorder="1" applyAlignment="1">
      <alignment horizontal="right" vertical="center" wrapText="1"/>
    </xf>
    <xf numFmtId="164" fontId="28" fillId="11" borderId="17" xfId="2" applyNumberFormat="1" applyFont="1" applyFill="1" applyBorder="1" applyAlignment="1">
      <alignment horizontal="right" wrapText="1"/>
    </xf>
    <xf numFmtId="4" fontId="11" fillId="11" borderId="17" xfId="2" applyNumberFormat="1" applyFont="1" applyFill="1" applyBorder="1"/>
    <xf numFmtId="0" fontId="3" fillId="21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4" fontId="3" fillId="11" borderId="1" xfId="0" applyNumberFormat="1" applyFont="1" applyFill="1" applyBorder="1"/>
    <xf numFmtId="0" fontId="3" fillId="12" borderId="4" xfId="1" applyFont="1" applyFill="1" applyBorder="1"/>
    <xf numFmtId="0" fontId="0" fillId="7" borderId="0" xfId="0" applyFill="1"/>
    <xf numFmtId="4" fontId="3" fillId="12" borderId="1" xfId="1" applyNumberFormat="1" applyFont="1" applyFill="1" applyBorder="1"/>
    <xf numFmtId="4" fontId="3" fillId="12" borderId="1" xfId="0" applyNumberFormat="1" applyFont="1" applyFill="1" applyBorder="1"/>
    <xf numFmtId="0" fontId="0" fillId="8" borderId="0" xfId="0" applyFill="1"/>
    <xf numFmtId="0" fontId="3" fillId="12" borderId="1" xfId="0" applyFont="1" applyFill="1" applyBorder="1" applyAlignment="1">
      <alignment horizontal="left"/>
    </xf>
    <xf numFmtId="4" fontId="3" fillId="13" borderId="1" xfId="0" applyNumberFormat="1" applyFont="1" applyFill="1" applyBorder="1"/>
    <xf numFmtId="0" fontId="0" fillId="25" borderId="0" xfId="0" applyFill="1"/>
    <xf numFmtId="0" fontId="7" fillId="25" borderId="8" xfId="1" applyFont="1" applyFill="1" applyBorder="1" applyAlignment="1">
      <alignment horizontal="center"/>
    </xf>
    <xf numFmtId="4" fontId="7" fillId="25" borderId="1" xfId="0" applyNumberFormat="1" applyFont="1" applyFill="1" applyBorder="1"/>
    <xf numFmtId="10" fontId="7" fillId="25" borderId="1" xfId="0" applyNumberFormat="1" applyFont="1" applyFill="1" applyBorder="1"/>
    <xf numFmtId="0" fontId="0" fillId="21" borderId="18" xfId="0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0" fontId="3" fillId="5" borderId="0" xfId="1" applyFont="1" applyFill="1" applyAlignment="1">
      <alignment horizontal="left" wrapText="1"/>
    </xf>
    <xf numFmtId="0" fontId="1" fillId="5" borderId="0" xfId="4" applyFill="1"/>
    <xf numFmtId="0" fontId="10" fillId="5" borderId="0" xfId="4" applyFont="1" applyFill="1"/>
    <xf numFmtId="0" fontId="1" fillId="0" borderId="0" xfId="4"/>
    <xf numFmtId="4" fontId="4" fillId="17" borderId="1" xfId="4" applyNumberFormat="1" applyFont="1" applyFill="1" applyBorder="1" applyAlignment="1">
      <alignment horizontal="center" vertical="center" textRotation="90" wrapText="1"/>
    </xf>
    <xf numFmtId="4" fontId="4" fillId="11" borderId="1" xfId="4" applyNumberFormat="1" applyFont="1" applyFill="1" applyBorder="1" applyAlignment="1">
      <alignment horizontal="center" vertical="center" textRotation="90" wrapText="1"/>
    </xf>
    <xf numFmtId="4" fontId="4" fillId="18" borderId="1" xfId="4" applyNumberFormat="1" applyFont="1" applyFill="1" applyBorder="1" applyAlignment="1">
      <alignment horizontal="center" vertical="center" textRotation="90" wrapText="1"/>
    </xf>
    <xf numFmtId="0" fontId="4" fillId="2" borderId="1" xfId="4" applyFont="1" applyFill="1" applyBorder="1" applyAlignment="1">
      <alignment horizontal="center" vertical="center" textRotation="90" wrapText="1"/>
    </xf>
    <xf numFmtId="0" fontId="4" fillId="3" borderId="1" xfId="4" applyFont="1" applyFill="1" applyBorder="1" applyAlignment="1">
      <alignment horizontal="center" vertical="center" textRotation="90" wrapText="1"/>
    </xf>
    <xf numFmtId="4" fontId="4" fillId="4" borderId="1" xfId="4" applyNumberFormat="1" applyFont="1" applyFill="1" applyBorder="1" applyAlignment="1">
      <alignment horizontal="center" vertical="center" textRotation="90" wrapText="1"/>
    </xf>
    <xf numFmtId="0" fontId="23" fillId="11" borderId="17" xfId="4" applyFont="1" applyFill="1" applyBorder="1" applyAlignment="1">
      <alignment horizontal="left" vertical="center" wrapText="1"/>
    </xf>
    <xf numFmtId="10" fontId="0" fillId="11" borderId="17" xfId="5" applyNumberFormat="1" applyFont="1" applyFill="1" applyBorder="1"/>
    <xf numFmtId="164" fontId="23" fillId="11" borderId="12" xfId="4" applyNumberFormat="1" applyFont="1" applyFill="1" applyBorder="1" applyAlignment="1">
      <alignment horizontal="right" vertical="center" wrapText="1"/>
    </xf>
    <xf numFmtId="164" fontId="23" fillId="11" borderId="12" xfId="4" applyNumberFormat="1" applyFont="1" applyFill="1" applyBorder="1" applyAlignment="1">
      <alignment horizontal="right" wrapText="1"/>
    </xf>
    <xf numFmtId="4" fontId="1" fillId="11" borderId="12" xfId="4" applyNumberFormat="1" applyFill="1" applyBorder="1"/>
    <xf numFmtId="0" fontId="24" fillId="19" borderId="19" xfId="4" applyFont="1" applyFill="1" applyBorder="1" applyAlignment="1">
      <alignment horizontal="left" vertical="center" wrapText="1"/>
    </xf>
    <xf numFmtId="0" fontId="24" fillId="19" borderId="19" xfId="4" applyFont="1" applyFill="1" applyBorder="1" applyAlignment="1">
      <alignment horizontal="center" vertical="center" wrapText="1"/>
    </xf>
    <xf numFmtId="164" fontId="24" fillId="19" borderId="19" xfId="4" applyNumberFormat="1" applyFont="1" applyFill="1" applyBorder="1" applyAlignment="1">
      <alignment horizontal="right" vertical="center" wrapText="1"/>
    </xf>
    <xf numFmtId="10" fontId="5" fillId="19" borderId="19" xfId="5" applyNumberFormat="1" applyFont="1" applyFill="1" applyBorder="1"/>
    <xf numFmtId="0" fontId="1" fillId="9" borderId="18" xfId="4" applyFill="1" applyBorder="1" applyAlignment="1">
      <alignment wrapText="1"/>
    </xf>
    <xf numFmtId="0" fontId="1" fillId="9" borderId="18" xfId="4" applyFill="1" applyBorder="1" applyAlignment="1">
      <alignment horizontal="center" wrapText="1"/>
    </xf>
    <xf numFmtId="4" fontId="1" fillId="9" borderId="18" xfId="4" applyNumberFormat="1" applyFill="1" applyBorder="1"/>
    <xf numFmtId="10" fontId="0" fillId="9" borderId="18" xfId="5" applyNumberFormat="1" applyFont="1" applyFill="1" applyBorder="1"/>
    <xf numFmtId="0" fontId="25" fillId="5" borderId="0" xfId="4" applyFont="1" applyFill="1"/>
    <xf numFmtId="0" fontId="26" fillId="5" borderId="0" xfId="4" applyFont="1" applyFill="1"/>
    <xf numFmtId="0" fontId="1" fillId="9" borderId="1" xfId="4" applyFill="1" applyBorder="1"/>
    <xf numFmtId="0" fontId="1" fillId="9" borderId="1" xfId="4" applyFill="1" applyBorder="1" applyAlignment="1">
      <alignment horizontal="center"/>
    </xf>
    <xf numFmtId="4" fontId="1" fillId="9" borderId="1" xfId="4" applyNumberFormat="1" applyFill="1" applyBorder="1"/>
    <xf numFmtId="10" fontId="0" fillId="9" borderId="1" xfId="5" applyNumberFormat="1" applyFont="1" applyFill="1" applyBorder="1"/>
    <xf numFmtId="0" fontId="1" fillId="9" borderId="17" xfId="4" applyFill="1" applyBorder="1"/>
    <xf numFmtId="0" fontId="1" fillId="9" borderId="17" xfId="4" applyFill="1" applyBorder="1" applyAlignment="1">
      <alignment horizontal="center"/>
    </xf>
    <xf numFmtId="4" fontId="1" fillId="9" borderId="17" xfId="4" applyNumberFormat="1" applyFill="1" applyBorder="1"/>
    <xf numFmtId="10" fontId="0" fillId="9" borderId="17" xfId="5" applyNumberFormat="1" applyFont="1" applyFill="1" applyBorder="1"/>
    <xf numFmtId="0" fontId="5" fillId="7" borderId="19" xfId="4" applyFont="1" applyFill="1" applyBorder="1"/>
    <xf numFmtId="0" fontId="5" fillId="7" borderId="19" xfId="4" applyFont="1" applyFill="1" applyBorder="1" applyAlignment="1">
      <alignment horizontal="center"/>
    </xf>
    <xf numFmtId="4" fontId="5" fillId="7" borderId="19" xfId="4" applyNumberFormat="1" applyFont="1" applyFill="1" applyBorder="1"/>
    <xf numFmtId="10" fontId="5" fillId="7" borderId="19" xfId="5" applyNumberFormat="1" applyFont="1" applyFill="1" applyBorder="1"/>
    <xf numFmtId="4" fontId="10" fillId="5" borderId="0" xfId="4" applyNumberFormat="1" applyFont="1" applyFill="1"/>
    <xf numFmtId="0" fontId="10" fillId="5" borderId="0" xfId="4" applyFont="1" applyFill="1" applyAlignment="1">
      <alignment horizontal="center"/>
    </xf>
    <xf numFmtId="4" fontId="25" fillId="5" borderId="0" xfId="4" applyNumberFormat="1" applyFont="1" applyFill="1"/>
    <xf numFmtId="0" fontId="1" fillId="9" borderId="18" xfId="4" applyFill="1" applyBorder="1"/>
    <xf numFmtId="10" fontId="1" fillId="9" borderId="19" xfId="5" applyNumberFormat="1" applyFont="1" applyFill="1" applyBorder="1"/>
    <xf numFmtId="0" fontId="1" fillId="7" borderId="19" xfId="4" applyFill="1" applyBorder="1"/>
    <xf numFmtId="0" fontId="1" fillId="7" borderId="19" xfId="4" applyFill="1" applyBorder="1" applyAlignment="1">
      <alignment horizontal="center"/>
    </xf>
    <xf numFmtId="4" fontId="1" fillId="7" borderId="19" xfId="4" applyNumberFormat="1" applyFill="1" applyBorder="1"/>
    <xf numFmtId="10" fontId="0" fillId="7" borderId="19" xfId="5" applyNumberFormat="1" applyFont="1" applyFill="1" applyBorder="1"/>
    <xf numFmtId="0" fontId="9" fillId="5" borderId="0" xfId="4" applyFont="1" applyFill="1"/>
    <xf numFmtId="0" fontId="5" fillId="26" borderId="19" xfId="4" applyFont="1" applyFill="1" applyBorder="1"/>
    <xf numFmtId="0" fontId="5" fillId="26" borderId="19" xfId="4" applyFont="1" applyFill="1" applyBorder="1" applyAlignment="1">
      <alignment horizontal="center"/>
    </xf>
    <xf numFmtId="4" fontId="5" fillId="26" borderId="19" xfId="4" applyNumberFormat="1" applyFont="1" applyFill="1" applyBorder="1"/>
    <xf numFmtId="10" fontId="5" fillId="26" borderId="19" xfId="5" applyNumberFormat="1" applyFont="1" applyFill="1" applyBorder="1"/>
    <xf numFmtId="0" fontId="5" fillId="5" borderId="0" xfId="4" applyFont="1" applyFill="1"/>
    <xf numFmtId="0" fontId="1" fillId="5" borderId="0" xfId="4" applyFont="1" applyFill="1"/>
    <xf numFmtId="0" fontId="1" fillId="0" borderId="20" xfId="4" applyFill="1" applyBorder="1"/>
    <xf numFmtId="0" fontId="1" fillId="0" borderId="20" xfId="4" applyFill="1" applyBorder="1" applyAlignment="1">
      <alignment horizontal="center"/>
    </xf>
    <xf numFmtId="4" fontId="1" fillId="0" borderId="20" xfId="4" applyNumberFormat="1" applyFill="1" applyBorder="1"/>
    <xf numFmtId="10" fontId="0" fillId="0" borderId="20" xfId="5" applyNumberFormat="1" applyFont="1" applyFill="1" applyBorder="1"/>
    <xf numFmtId="0" fontId="23" fillId="23" borderId="17" xfId="4" applyFont="1" applyFill="1" applyBorder="1" applyAlignment="1">
      <alignment horizontal="left" vertical="center" wrapText="1"/>
    </xf>
    <xf numFmtId="164" fontId="23" fillId="23" borderId="17" xfId="4" applyNumberFormat="1" applyFont="1" applyFill="1" applyBorder="1" applyAlignment="1">
      <alignment horizontal="right" vertical="center" wrapText="1"/>
    </xf>
    <xf numFmtId="164" fontId="23" fillId="23" borderId="17" xfId="4" applyNumberFormat="1" applyFont="1" applyFill="1" applyBorder="1" applyAlignment="1">
      <alignment horizontal="right" wrapText="1"/>
    </xf>
    <xf numFmtId="4" fontId="1" fillId="23" borderId="17" xfId="4" applyNumberFormat="1" applyFill="1" applyBorder="1"/>
    <xf numFmtId="10" fontId="0" fillId="23" borderId="17" xfId="5" applyNumberFormat="1" applyFont="1" applyFill="1" applyBorder="1"/>
    <xf numFmtId="0" fontId="1" fillId="0" borderId="0" xfId="4" applyFill="1" applyBorder="1"/>
    <xf numFmtId="0" fontId="1" fillId="0" borderId="0" xfId="4" applyFill="1" applyBorder="1" applyAlignment="1">
      <alignment horizontal="center"/>
    </xf>
    <xf numFmtId="4" fontId="1" fillId="0" borderId="0" xfId="4" applyNumberFormat="1" applyFill="1" applyBorder="1"/>
    <xf numFmtId="10" fontId="0" fillId="0" borderId="0" xfId="5" applyNumberFormat="1" applyFont="1" applyFill="1" applyBorder="1"/>
    <xf numFmtId="0" fontId="1" fillId="20" borderId="10" xfId="4" applyFill="1" applyBorder="1" applyAlignment="1">
      <alignment vertical="center"/>
    </xf>
    <xf numFmtId="0" fontId="5" fillId="20" borderId="10" xfId="4" applyFont="1" applyFill="1" applyBorder="1" applyAlignment="1">
      <alignment horizontal="center" vertical="center"/>
    </xf>
    <xf numFmtId="0" fontId="5" fillId="20" borderId="10" xfId="4" applyFont="1" applyFill="1" applyBorder="1" applyAlignment="1">
      <alignment vertical="center"/>
    </xf>
    <xf numFmtId="4" fontId="5" fillId="20" borderId="10" xfId="4" applyNumberFormat="1" applyFont="1" applyFill="1" applyBorder="1" applyAlignment="1">
      <alignment vertical="center"/>
    </xf>
    <xf numFmtId="10" fontId="5" fillId="20" borderId="10" xfId="5" applyNumberFormat="1" applyFont="1" applyFill="1" applyBorder="1" applyAlignment="1">
      <alignment vertical="center"/>
    </xf>
    <xf numFmtId="4" fontId="36" fillId="11" borderId="17" xfId="4" applyNumberFormat="1" applyFont="1" applyFill="1" applyBorder="1"/>
    <xf numFmtId="0" fontId="0" fillId="27" borderId="1" xfId="0" applyFill="1" applyBorder="1" applyAlignment="1">
      <alignment horizontal="center"/>
    </xf>
    <xf numFmtId="0" fontId="3" fillId="27" borderId="1" xfId="0" applyFont="1" applyFill="1" applyBorder="1" applyAlignment="1">
      <alignment horizontal="left"/>
    </xf>
    <xf numFmtId="0" fontId="0" fillId="27" borderId="1" xfId="0" applyFill="1" applyBorder="1" applyAlignment="1">
      <alignment horizontal="left"/>
    </xf>
    <xf numFmtId="0" fontId="3" fillId="27" borderId="1" xfId="1" applyFont="1" applyFill="1" applyBorder="1"/>
    <xf numFmtId="4" fontId="11" fillId="27" borderId="18" xfId="2" applyNumberFormat="1" applyFont="1" applyFill="1" applyBorder="1"/>
    <xf numFmtId="4" fontId="11" fillId="27" borderId="1" xfId="2" applyNumberFormat="1" applyFont="1" applyFill="1" applyBorder="1"/>
    <xf numFmtId="4" fontId="36" fillId="27" borderId="1" xfId="4" applyNumberFormat="1" applyFont="1" applyFill="1" applyBorder="1"/>
    <xf numFmtId="10" fontId="0" fillId="27" borderId="1" xfId="0" applyNumberFormat="1" applyFill="1" applyBorder="1"/>
    <xf numFmtId="0" fontId="3" fillId="11" borderId="1" xfId="0" applyFont="1" applyFill="1" applyBorder="1" applyAlignment="1">
      <alignment horizontal="left"/>
    </xf>
    <xf numFmtId="0" fontId="3" fillId="11" borderId="1" xfId="1" applyFont="1" applyFill="1" applyBorder="1"/>
    <xf numFmtId="4" fontId="2" fillId="11" borderId="18" xfId="2" applyNumberFormat="1" applyFill="1" applyBorder="1"/>
    <xf numFmtId="4" fontId="0" fillId="11" borderId="18" xfId="0" applyNumberFormat="1" applyFill="1" applyBorder="1"/>
    <xf numFmtId="4" fontId="36" fillId="11" borderId="18" xfId="4" applyNumberFormat="1" applyFont="1" applyFill="1" applyBorder="1"/>
    <xf numFmtId="4" fontId="2" fillId="11" borderId="1" xfId="2" applyNumberFormat="1" applyFill="1" applyBorder="1"/>
    <xf numFmtId="4" fontId="0" fillId="11" borderId="1" xfId="0" applyNumberFormat="1" applyFill="1" applyBorder="1"/>
    <xf numFmtId="4" fontId="36" fillId="11" borderId="1" xfId="4" applyNumberFormat="1" applyFont="1" applyFill="1" applyBorder="1"/>
    <xf numFmtId="0" fontId="3" fillId="11" borderId="17" xfId="1" applyFont="1" applyFill="1" applyBorder="1"/>
    <xf numFmtId="4" fontId="36" fillId="11" borderId="18" xfId="2" applyNumberFormat="1" applyFont="1" applyFill="1" applyBorder="1"/>
    <xf numFmtId="4" fontId="36" fillId="11" borderId="1" xfId="2" applyNumberFormat="1" applyFont="1" applyFill="1" applyBorder="1"/>
    <xf numFmtId="4" fontId="36" fillId="11" borderId="17" xfId="2" applyNumberFormat="1" applyFont="1" applyFill="1" applyBorder="1"/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3" fillId="5" borderId="0" xfId="1" applyFont="1" applyFill="1" applyAlignment="1">
      <alignment horizontal="left" wrapText="1"/>
    </xf>
    <xf numFmtId="0" fontId="8" fillId="0" borderId="0" xfId="1" applyFont="1" applyAlignment="1">
      <alignment horizontal="left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16" borderId="10" xfId="1" applyFont="1" applyFill="1" applyBorder="1" applyAlignment="1">
      <alignment horizontal="center" vertical="center" wrapText="1"/>
    </xf>
    <xf numFmtId="0" fontId="4" fillId="16" borderId="12" xfId="1" applyFont="1" applyFill="1" applyBorder="1" applyAlignment="1">
      <alignment horizontal="center" vertical="center" wrapText="1"/>
    </xf>
    <xf numFmtId="0" fontId="4" fillId="15" borderId="13" xfId="1" applyFont="1" applyFill="1" applyBorder="1" applyAlignment="1">
      <alignment horizontal="center" vertical="center" wrapText="1"/>
    </xf>
    <xf numFmtId="0" fontId="4" fillId="15" borderId="14" xfId="1" applyFont="1" applyFill="1" applyBorder="1" applyAlignment="1">
      <alignment horizontal="center" vertical="center" wrapText="1"/>
    </xf>
    <xf numFmtId="4" fontId="12" fillId="7" borderId="10" xfId="1" applyNumberFormat="1" applyFont="1" applyFill="1" applyBorder="1" applyAlignment="1">
      <alignment horizontal="center"/>
    </xf>
    <xf numFmtId="4" fontId="12" fillId="7" borderId="15" xfId="1" applyNumberFormat="1" applyFont="1" applyFill="1" applyBorder="1" applyAlignment="1">
      <alignment horizontal="center"/>
    </xf>
    <xf numFmtId="0" fontId="4" fillId="6" borderId="26" xfId="1" applyFont="1" applyFill="1" applyBorder="1" applyAlignment="1">
      <alignment horizontal="center" vertical="center" wrapText="1"/>
    </xf>
    <xf numFmtId="0" fontId="4" fillId="6" borderId="25" xfId="1" applyFont="1" applyFill="1" applyBorder="1" applyAlignment="1">
      <alignment horizontal="center" vertical="center" wrapText="1"/>
    </xf>
    <xf numFmtId="0" fontId="4" fillId="6" borderId="29" xfId="1" applyFont="1" applyFill="1" applyBorder="1" applyAlignment="1">
      <alignment horizontal="center" vertical="center" wrapText="1"/>
    </xf>
    <xf numFmtId="0" fontId="4" fillId="6" borderId="28" xfId="1" applyFont="1" applyFill="1" applyBorder="1" applyAlignment="1">
      <alignment horizontal="center" vertical="center" wrapText="1"/>
    </xf>
    <xf numFmtId="0" fontId="4" fillId="13" borderId="26" xfId="1" applyFont="1" applyFill="1" applyBorder="1" applyAlignment="1">
      <alignment horizontal="center" vertical="center" textRotation="90"/>
    </xf>
    <xf numFmtId="0" fontId="4" fillId="13" borderId="25" xfId="1" applyFont="1" applyFill="1" applyBorder="1" applyAlignment="1">
      <alignment horizontal="center" vertical="center" textRotation="90"/>
    </xf>
    <xf numFmtId="0" fontId="4" fillId="13" borderId="29" xfId="1" applyFont="1" applyFill="1" applyBorder="1" applyAlignment="1">
      <alignment horizontal="center" vertical="center" textRotation="90"/>
    </xf>
    <xf numFmtId="0" fontId="4" fillId="13" borderId="28" xfId="1" applyFont="1" applyFill="1" applyBorder="1" applyAlignment="1">
      <alignment horizontal="center" vertical="center" textRotation="90"/>
    </xf>
    <xf numFmtId="0" fontId="4" fillId="14" borderId="26" xfId="1" applyFont="1" applyFill="1" applyBorder="1" applyAlignment="1">
      <alignment horizontal="center" vertical="center" wrapText="1"/>
    </xf>
    <xf numFmtId="0" fontId="4" fillId="14" borderId="25" xfId="1" applyFont="1" applyFill="1" applyBorder="1" applyAlignment="1">
      <alignment horizontal="center" vertical="center" wrapText="1"/>
    </xf>
    <xf numFmtId="0" fontId="4" fillId="14" borderId="29" xfId="1" applyFont="1" applyFill="1" applyBorder="1" applyAlignment="1">
      <alignment horizontal="center" vertical="center" wrapText="1"/>
    </xf>
    <xf numFmtId="0" fontId="4" fillId="14" borderId="28" xfId="1" applyFont="1" applyFill="1" applyBorder="1" applyAlignment="1">
      <alignment horizontal="center" vertical="center" wrapText="1"/>
    </xf>
    <xf numFmtId="0" fontId="4" fillId="11" borderId="9" xfId="1" applyFont="1" applyFill="1" applyBorder="1" applyAlignment="1">
      <alignment horizontal="center" vertical="center" wrapText="1"/>
    </xf>
    <xf numFmtId="0" fontId="4" fillId="11" borderId="11" xfId="1" applyFont="1" applyFill="1" applyBorder="1" applyAlignment="1">
      <alignment horizontal="center" vertical="center" wrapText="1"/>
    </xf>
    <xf numFmtId="0" fontId="4" fillId="15" borderId="10" xfId="1" applyFont="1" applyFill="1" applyBorder="1" applyAlignment="1">
      <alignment horizontal="center" vertical="center" textRotation="90" wrapText="1"/>
    </xf>
    <xf numFmtId="0" fontId="4" fillId="15" borderId="12" xfId="1" applyFont="1" applyFill="1" applyBorder="1" applyAlignment="1">
      <alignment horizontal="center" vertical="center" textRotation="90" wrapText="1"/>
    </xf>
    <xf numFmtId="0" fontId="7" fillId="7" borderId="2" xfId="1" applyFont="1" applyFill="1" applyBorder="1" applyAlignment="1">
      <alignment horizontal="center"/>
    </xf>
    <xf numFmtId="0" fontId="7" fillId="7" borderId="3" xfId="1" applyFont="1" applyFill="1" applyBorder="1" applyAlignment="1">
      <alignment horizontal="center"/>
    </xf>
    <xf numFmtId="0" fontId="7" fillId="7" borderId="4" xfId="1" applyFont="1" applyFill="1" applyBorder="1" applyAlignment="1">
      <alignment horizontal="center"/>
    </xf>
    <xf numFmtId="0" fontId="7" fillId="8" borderId="2" xfId="1" applyFont="1" applyFill="1" applyBorder="1" applyAlignment="1">
      <alignment horizontal="center"/>
    </xf>
    <xf numFmtId="0" fontId="7" fillId="8" borderId="3" xfId="1" applyFont="1" applyFill="1" applyBorder="1" applyAlignment="1">
      <alignment horizontal="center"/>
    </xf>
    <xf numFmtId="0" fontId="7" fillId="8" borderId="4" xfId="1" applyFont="1" applyFill="1" applyBorder="1" applyAlignment="1">
      <alignment horizontal="center"/>
    </xf>
    <xf numFmtId="0" fontId="7" fillId="10" borderId="5" xfId="1" applyFont="1" applyFill="1" applyBorder="1" applyAlignment="1">
      <alignment horizontal="center"/>
    </xf>
    <xf numFmtId="0" fontId="7" fillId="10" borderId="6" xfId="1" applyFont="1" applyFill="1" applyBorder="1" applyAlignment="1">
      <alignment horizontal="center"/>
    </xf>
    <xf numFmtId="0" fontId="7" fillId="10" borderId="7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5" borderId="21" xfId="4" applyFill="1" applyBorder="1" applyAlignment="1">
      <alignment horizontal="center" vertical="center" wrapText="1"/>
    </xf>
    <xf numFmtId="0" fontId="1" fillId="5" borderId="22" xfId="4" applyFill="1" applyBorder="1" applyAlignment="1">
      <alignment horizontal="center" vertical="center" wrapText="1"/>
    </xf>
    <xf numFmtId="0" fontId="1" fillId="5" borderId="23" xfId="4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5" fillId="5" borderId="0" xfId="4" applyFont="1" applyFill="1" applyAlignment="1">
      <alignment horizontal="center" vertical="center" wrapText="1"/>
    </xf>
    <xf numFmtId="0" fontId="4" fillId="11" borderId="1" xfId="4" applyFont="1" applyFill="1" applyBorder="1" applyAlignment="1">
      <alignment horizontal="center" vertical="center" wrapText="1"/>
    </xf>
    <xf numFmtId="0" fontId="4" fillId="6" borderId="1" xfId="4" applyFont="1" applyFill="1" applyBorder="1" applyAlignment="1">
      <alignment horizontal="center" vertical="center" wrapText="1"/>
    </xf>
    <xf numFmtId="0" fontId="4" fillId="13" borderId="1" xfId="4" applyFont="1" applyFill="1" applyBorder="1" applyAlignment="1">
      <alignment horizontal="center" vertical="center" wrapText="1"/>
    </xf>
    <xf numFmtId="0" fontId="4" fillId="14" borderId="1" xfId="4" applyFont="1" applyFill="1" applyBorder="1" applyAlignment="1">
      <alignment horizontal="center" vertical="center" wrapText="1"/>
    </xf>
    <xf numFmtId="0" fontId="4" fillId="15" borderId="1" xfId="4" applyFont="1" applyFill="1" applyBorder="1" applyAlignment="1">
      <alignment horizontal="center" vertical="center" wrapText="1"/>
    </xf>
    <xf numFmtId="0" fontId="4" fillId="3" borderId="17" xfId="4" applyFont="1" applyFill="1" applyBorder="1" applyAlignment="1">
      <alignment horizontal="center" vertical="center" wrapText="1"/>
    </xf>
    <xf numFmtId="0" fontId="4" fillId="3" borderId="18" xfId="4" applyFont="1" applyFill="1" applyBorder="1" applyAlignment="1">
      <alignment horizontal="center" vertical="center" wrapText="1"/>
    </xf>
    <xf numFmtId="0" fontId="4" fillId="16" borderId="1" xfId="4" applyFont="1" applyFill="1" applyBorder="1" applyAlignment="1">
      <alignment horizontal="center" vertical="center" wrapText="1"/>
    </xf>
    <xf numFmtId="4" fontId="12" fillId="7" borderId="1" xfId="4" applyNumberFormat="1" applyFont="1" applyFill="1" applyBorder="1" applyAlignment="1">
      <alignment horizontal="center"/>
    </xf>
    <xf numFmtId="0" fontId="4" fillId="11" borderId="24" xfId="1" applyFont="1" applyFill="1" applyBorder="1" applyAlignment="1">
      <alignment horizontal="center" vertical="center" textRotation="90" wrapText="1"/>
    </xf>
    <xf numFmtId="0" fontId="4" fillId="11" borderId="32" xfId="1" applyFont="1" applyFill="1" applyBorder="1" applyAlignment="1">
      <alignment horizontal="center" vertical="center" textRotation="90" wrapText="1"/>
    </xf>
    <xf numFmtId="0" fontId="4" fillId="11" borderId="27" xfId="1" applyFont="1" applyFill="1" applyBorder="1" applyAlignment="1">
      <alignment horizontal="center" vertical="center" textRotation="90" wrapText="1"/>
    </xf>
    <xf numFmtId="0" fontId="4" fillId="11" borderId="33" xfId="1" applyFont="1" applyFill="1" applyBorder="1" applyAlignment="1">
      <alignment horizontal="center" vertical="center" textRotation="90" wrapText="1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7" fillId="25" borderId="5" xfId="1" applyFont="1" applyFill="1" applyBorder="1" applyAlignment="1">
      <alignment horizontal="center"/>
    </xf>
    <xf numFmtId="0" fontId="7" fillId="25" borderId="6" xfId="1" applyFont="1" applyFill="1" applyBorder="1" applyAlignment="1">
      <alignment horizontal="center"/>
    </xf>
    <xf numFmtId="0" fontId="7" fillId="25" borderId="7" xfId="1" applyFont="1" applyFill="1" applyBorder="1" applyAlignment="1">
      <alignment horizontal="center"/>
    </xf>
    <xf numFmtId="0" fontId="4" fillId="6" borderId="30" xfId="1" applyFont="1" applyFill="1" applyBorder="1" applyAlignment="1">
      <alignment horizontal="center" vertical="center" wrapText="1"/>
    </xf>
    <xf numFmtId="0" fontId="4" fillId="6" borderId="31" xfId="1" applyFont="1" applyFill="1" applyBorder="1" applyAlignment="1">
      <alignment horizontal="center" vertical="center" wrapText="1"/>
    </xf>
    <xf numFmtId="0" fontId="37" fillId="0" borderId="0" xfId="0" applyFont="1"/>
  </cellXfs>
  <cellStyles count="6">
    <cellStyle name="Normal" xfId="0" builtinId="0"/>
    <cellStyle name="Normal 2" xfId="1"/>
    <cellStyle name="Normal 3" xfId="2"/>
    <cellStyle name="Normal 4" xfId="4"/>
    <cellStyle name="Porcentaje 2" xfId="3"/>
    <cellStyle name="Porcentaje 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D14F"/>
      <color rgb="FFFFE5E5"/>
      <color rgb="FFFFEBFF"/>
      <color rgb="FFE9D3BD"/>
      <color rgb="FFFFCCCC"/>
      <color rgb="FFFFC1E0"/>
      <color rgb="FFFFE9BD"/>
      <color rgb="FFFFE0A3"/>
      <color rgb="FFF1F7ED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Ejecución Presupuestal del Programa Presupuestal: Por toda fuente de financiamiento, genérica de gasto CALLAO Y UGEL VENTANILLA</a:t>
            </a:r>
            <a:r>
              <a:rPr lang="es-PE" baseline="0"/>
              <a:t> Agosto 2018</a:t>
            </a:r>
            <a:endParaRPr lang="es-PE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2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Lbls>
            <c:dLbl>
              <c:idx val="0"/>
              <c:layout>
                <c:manualLayout>
                  <c:x val="-0.23755658104212382"/>
                  <c:y val="5.5728099364148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REGIONAL AL 280818'!$C$69:$C$70</c:f>
              <c:strCache>
                <c:ptCount val="2"/>
                <c:pt idx="0">
                  <c:v>CALLAO</c:v>
                </c:pt>
                <c:pt idx="1">
                  <c:v>VENTANILLA</c:v>
                </c:pt>
              </c:strCache>
            </c:strRef>
          </c:cat>
          <c:val>
            <c:numRef>
              <c:f>'CONSOLIDADO REGIONAL AL 280818'!$D$69:$D$70</c:f>
              <c:numCache>
                <c:formatCode>General</c:formatCode>
                <c:ptCount val="2"/>
                <c:pt idx="0">
                  <c:v>46.89</c:v>
                </c:pt>
                <c:pt idx="1">
                  <c:v>96.28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28A-42F5-9BE2-EAB97445E12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28A-42F5-9BE2-EAB97445E128}"/>
              </c:ext>
            </c:extLst>
          </c:dPt>
          <c:dLbls>
            <c:dLbl>
              <c:idx val="0"/>
              <c:layout>
                <c:manualLayout>
                  <c:x val="-0.25578100397795783"/>
                  <c:y val="1.99294570294082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[1]HOJ!$P$31:$P$32</c:f>
              <c:strCache>
                <c:ptCount val="2"/>
                <c:pt idx="0">
                  <c:v>CALLAO</c:v>
                </c:pt>
                <c:pt idx="1">
                  <c:v>VENTANILLA</c:v>
                </c:pt>
              </c:strCache>
            </c:strRef>
          </c:cat>
          <c:val>
            <c:numRef>
              <c:f>[1]HOJ!$Q$31:$Q$32</c:f>
              <c:numCache>
                <c:formatCode>General</c:formatCode>
                <c:ptCount val="2"/>
                <c:pt idx="0">
                  <c:v>31.9</c:v>
                </c:pt>
                <c:pt idx="1">
                  <c:v>54.2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8A-42F5-9BE2-EAB97445E128}"/>
            </c:ext>
          </c:extLst>
        </c:ser>
        <c:ser>
          <c:idx val="0"/>
          <c:order val="2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'[2]ejecución pptal-2017'!$Q$57:$Q$58</c:f>
              <c:strCache>
                <c:ptCount val="2"/>
                <c:pt idx="0">
                  <c:v>CALLAO</c:v>
                </c:pt>
                <c:pt idx="1">
                  <c:v>VENTANILLA</c:v>
                </c:pt>
              </c:strCache>
            </c:strRef>
          </c:cat>
          <c:val>
            <c:numRef>
              <c:f>'[2]ejecución pptal-2017'!$R$57:$R$58</c:f>
              <c:numCache>
                <c:formatCode>General</c:formatCode>
                <c:ptCount val="2"/>
                <c:pt idx="0">
                  <c:v>0.87639999999999996</c:v>
                </c:pt>
                <c:pt idx="1">
                  <c:v>0.71860000000000002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8A-42F5-9BE2-EAB97445E128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66675</xdr:rowOff>
    </xdr:from>
    <xdr:to>
      <xdr:col>2</xdr:col>
      <xdr:colOff>876301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224E7D0-61F2-4F8C-9AEE-1046CCB8B93D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6675"/>
          <a:ext cx="2533650" cy="590550"/>
        </a:xfrm>
        <a:prstGeom prst="rect">
          <a:avLst/>
        </a:prstGeom>
      </xdr:spPr>
    </xdr:pic>
    <xdr:clientData/>
  </xdr:twoCellAnchor>
  <xdr:twoCellAnchor editAs="oneCell">
    <xdr:from>
      <xdr:col>24</xdr:col>
      <xdr:colOff>895350</xdr:colOff>
      <xdr:row>1</xdr:row>
      <xdr:rowOff>28575</xdr:rowOff>
    </xdr:from>
    <xdr:to>
      <xdr:col>26</xdr:col>
      <xdr:colOff>66675</xdr:colOff>
      <xdr:row>5</xdr:row>
      <xdr:rowOff>34290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5089047-7636-4568-9FA6-D9F9012BF9A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0" y="190500"/>
          <a:ext cx="1009650" cy="6819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26</xdr:col>
      <xdr:colOff>533400</xdr:colOff>
      <xdr:row>0</xdr:row>
      <xdr:rowOff>95250</xdr:rowOff>
    </xdr:from>
    <xdr:to>
      <xdr:col>28</xdr:col>
      <xdr:colOff>0</xdr:colOff>
      <xdr:row>6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6735E5E-EC7F-45A4-9F34-1C7DE9B77BF9}"/>
            </a:ext>
          </a:extLst>
        </xdr:cNvPr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7900" y="95250"/>
          <a:ext cx="1009650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4</xdr:col>
      <xdr:colOff>57151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071BCF1-1FE6-42CC-9D9F-6F028984D8B0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6675"/>
          <a:ext cx="2533650" cy="590550"/>
        </a:xfrm>
        <a:prstGeom prst="rect">
          <a:avLst/>
        </a:prstGeom>
      </xdr:spPr>
    </xdr:pic>
    <xdr:clientData/>
  </xdr:twoCellAnchor>
  <xdr:twoCellAnchor editAs="oneCell">
    <xdr:from>
      <xdr:col>26</xdr:col>
      <xdr:colOff>57150</xdr:colOff>
      <xdr:row>1</xdr:row>
      <xdr:rowOff>85725</xdr:rowOff>
    </xdr:from>
    <xdr:to>
      <xdr:col>27</xdr:col>
      <xdr:colOff>209550</xdr:colOff>
      <xdr:row>5</xdr:row>
      <xdr:rowOff>24765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4BAC46D-B821-473B-9D41-90803FC8952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725" y="247650"/>
          <a:ext cx="1009650" cy="6819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28</xdr:col>
      <xdr:colOff>504825</xdr:colOff>
      <xdr:row>0</xdr:row>
      <xdr:rowOff>114300</xdr:rowOff>
    </xdr:from>
    <xdr:to>
      <xdr:col>29</xdr:col>
      <xdr:colOff>742950</xdr:colOff>
      <xdr:row>5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34CCB74-325F-4254-99C6-F03B6183E29C}"/>
            </a:ext>
          </a:extLst>
        </xdr:cNvPr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4175" y="114300"/>
          <a:ext cx="1009650" cy="942975"/>
        </a:xfrm>
        <a:prstGeom prst="rect">
          <a:avLst/>
        </a:prstGeom>
      </xdr:spPr>
    </xdr:pic>
    <xdr:clientData/>
  </xdr:twoCellAnchor>
  <xdr:twoCellAnchor editAs="oneCell">
    <xdr:from>
      <xdr:col>27</xdr:col>
      <xdr:colOff>371475</xdr:colOff>
      <xdr:row>0</xdr:row>
      <xdr:rowOff>114300</xdr:rowOff>
    </xdr:from>
    <xdr:to>
      <xdr:col>28</xdr:col>
      <xdr:colOff>371475</xdr:colOff>
      <xdr:row>5</xdr:row>
      <xdr:rowOff>120650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4E37CEC-F642-4E7F-B4D3-047E1A53475D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9300" y="114300"/>
          <a:ext cx="771525" cy="911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0.62151</cdr:x>
      <cdr:y>0.3196</cdr:y>
    </cdr:from>
    <cdr:to>
      <cdr:x>0.76905</cdr:x>
      <cdr:y>0.38027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5777840" y="1940189"/>
          <a:ext cx="1371591" cy="36830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sz="1800" b="1"/>
            <a:t>46.89%</a:t>
          </a:r>
        </a:p>
      </cdr:txBody>
    </cdr:sp>
  </cdr:relSizeAnchor>
  <cdr:relSizeAnchor xmlns:cdr="http://schemas.openxmlformats.org/drawingml/2006/chartDrawing">
    <cdr:from>
      <cdr:x>0.21211</cdr:x>
      <cdr:y>0.51231</cdr:y>
    </cdr:from>
    <cdr:to>
      <cdr:x>0.35966</cdr:x>
      <cdr:y>0.57298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1971891" y="3110007"/>
          <a:ext cx="1371684" cy="36830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sz="1800" b="1"/>
            <a:t>96.28%</a:t>
          </a:r>
        </a:p>
      </cdr:txBody>
    </cdr:sp>
  </cdr:relSizeAnchor>
  <cdr:relSizeAnchor xmlns:cdr="http://schemas.openxmlformats.org/drawingml/2006/chartDrawing">
    <cdr:from>
      <cdr:x>0.04</cdr:x>
      <cdr:y>0.88753</cdr:y>
    </cdr:from>
    <cdr:to>
      <cdr:x>0.2128</cdr:x>
      <cdr:y>0.96333</cdr:y>
    </cdr:to>
    <cdr:sp macro="" textlink="">
      <cdr:nvSpPr>
        <cdr:cNvPr id="10" name="Rectángulo 9"/>
        <cdr:cNvSpPr/>
      </cdr:nvSpPr>
      <cdr:spPr>
        <a:xfrm xmlns:a="http://schemas.openxmlformats.org/drawingml/2006/main">
          <a:off x="372070" y="5402461"/>
          <a:ext cx="1607343" cy="461367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E" sz="1600" b="1"/>
            <a:t>FUENTE:</a:t>
          </a:r>
          <a:r>
            <a:rPr lang="es-PE" sz="1600" b="1" baseline="0"/>
            <a:t> SIAF</a:t>
          </a:r>
          <a:endParaRPr lang="es-PE" sz="1600" b="1"/>
        </a:p>
      </cdr:txBody>
    </cdr:sp>
  </cdr:relSizeAnchor>
  <cdr:relSizeAnchor xmlns:cdr="http://schemas.openxmlformats.org/drawingml/2006/chartDrawing">
    <cdr:from>
      <cdr:x>0.41667</cdr:x>
      <cdr:y>0.71967</cdr:y>
    </cdr:from>
    <cdr:to>
      <cdr:x>1</cdr:x>
      <cdr:y>0.99791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3873500" y="4368800"/>
          <a:ext cx="5422900" cy="168910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sz="1800" b="1"/>
            <a:t>En</a:t>
          </a:r>
          <a:r>
            <a:rPr lang="es-PE" sz="1800" b="1" baseline="0"/>
            <a:t> el gráfico podemos aprerciar el nivel de ejecución en Callao hasta el mes de Agosto se tiene un avance de ejecución del 46.89% y en Ventanilla se tiene un avance del 96.28% </a:t>
          </a:r>
          <a:endParaRPr lang="es-PE" sz="18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Desktop/PARA%20LA%20WEB%202018-JUNIO/modificado%2017-7-18/REPORTE%20EJECUCI&#211;N%20PRESUPUESTAL%20051%20PPPTCD%20%20AL%2028%2006%2018%20OFICIAL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nita/Downloads/file1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"/>
      <sheetName val="CALLAO AL 28-06"/>
      <sheetName val="VENTANILLAal 28-06"/>
      <sheetName val="CONSOLIDADO REGIONALal 28 06"/>
      <sheetName val="Gráfico1"/>
    </sheetNames>
    <sheetDataSet>
      <sheetData sheetId="0">
        <row r="31">
          <cell r="P31" t="str">
            <v>CALLAO</v>
          </cell>
          <cell r="Q31">
            <v>31.9</v>
          </cell>
        </row>
        <row r="32">
          <cell r="P32" t="str">
            <v>VENTANILLA</v>
          </cell>
          <cell r="Q32">
            <v>54.2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pptal-2017"/>
      <sheetName val="Gráfico1"/>
    </sheetNames>
    <sheetDataSet>
      <sheetData sheetId="0">
        <row r="57">
          <cell r="Q57" t="str">
            <v>CALLAO</v>
          </cell>
          <cell r="R57">
            <v>0.87639999999999996</v>
          </cell>
        </row>
        <row r="58">
          <cell r="Q58" t="str">
            <v>VENTANILLA</v>
          </cell>
          <cell r="R58">
            <v>0.71860000000000002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5:AC59"/>
  <sheetViews>
    <sheetView topLeftCell="F40" workbookViewId="0">
      <selection activeCell="H23" sqref="H23"/>
    </sheetView>
  </sheetViews>
  <sheetFormatPr baseColWidth="10" defaultRowHeight="12.75" x14ac:dyDescent="0.2"/>
  <cols>
    <col min="1" max="1" width="14.7109375" customWidth="1"/>
    <col min="2" max="2" width="10.7109375" customWidth="1"/>
    <col min="3" max="3" width="20.140625" customWidth="1"/>
    <col min="4" max="4" width="6" customWidth="1"/>
    <col min="5" max="5" width="5" customWidth="1"/>
    <col min="6" max="6" width="7.28515625" customWidth="1"/>
    <col min="7" max="7" width="12.5703125" customWidth="1"/>
    <col min="8" max="8" width="11.140625" customWidth="1"/>
    <col min="9" max="9" width="39.85546875" customWidth="1"/>
    <col min="10" max="10" width="13" style="1" bestFit="1" customWidth="1"/>
    <col min="11" max="11" width="14" style="1" customWidth="1"/>
    <col min="12" max="22" width="0" style="1" hidden="1" customWidth="1"/>
    <col min="23" max="23" width="0.7109375" style="1" hidden="1" customWidth="1"/>
    <col min="24" max="24" width="16.140625" style="1" customWidth="1"/>
    <col min="25" max="25" width="14.5703125" customWidth="1"/>
    <col min="26" max="26" width="13" customWidth="1"/>
    <col min="27" max="29" width="11.5703125" bestFit="1" customWidth="1"/>
  </cols>
  <sheetData>
    <row r="5" spans="1:29" ht="15" x14ac:dyDescent="0.2">
      <c r="A5" s="4" t="s">
        <v>41</v>
      </c>
      <c r="B5" s="4"/>
      <c r="C5" s="5"/>
      <c r="D5" s="6"/>
      <c r="E5" s="6"/>
      <c r="F5" s="6"/>
      <c r="G5" s="6"/>
      <c r="H5" s="5"/>
      <c r="I5" s="5"/>
      <c r="J5" s="5"/>
      <c r="K5" s="7"/>
      <c r="L5" s="7"/>
      <c r="M5" s="7"/>
      <c r="N5" s="7"/>
      <c r="O5" s="7"/>
      <c r="P5" s="7"/>
    </row>
    <row r="6" spans="1:29" ht="15.75" x14ac:dyDescent="0.25">
      <c r="A6" s="8" t="s">
        <v>124</v>
      </c>
      <c r="B6" s="8"/>
      <c r="C6" s="5"/>
      <c r="D6" s="6"/>
      <c r="E6" s="6"/>
      <c r="F6" s="6"/>
      <c r="G6" s="6"/>
      <c r="H6" s="5"/>
      <c r="I6" s="5"/>
      <c r="J6" s="5"/>
      <c r="K6" s="7"/>
      <c r="L6" s="7"/>
      <c r="M6" s="7"/>
      <c r="N6" s="7"/>
      <c r="O6" s="7"/>
      <c r="P6" s="7"/>
    </row>
    <row r="7" spans="1:29" ht="13.5" thickBot="1" x14ac:dyDescent="0.25"/>
    <row r="8" spans="1:29" s="2" customFormat="1" ht="17.25" customHeight="1" x14ac:dyDescent="0.2">
      <c r="A8" s="217" t="s">
        <v>47</v>
      </c>
      <c r="B8" s="205" t="s">
        <v>35</v>
      </c>
      <c r="C8" s="206"/>
      <c r="D8" s="209" t="s">
        <v>48</v>
      </c>
      <c r="E8" s="210"/>
      <c r="F8" s="213" t="s">
        <v>49</v>
      </c>
      <c r="G8" s="214"/>
      <c r="H8" s="219" t="s">
        <v>50</v>
      </c>
      <c r="I8" s="201" t="s">
        <v>52</v>
      </c>
      <c r="J8" s="197" t="s">
        <v>36</v>
      </c>
      <c r="K8" s="199" t="s">
        <v>51</v>
      </c>
      <c r="L8" s="3" t="s">
        <v>0</v>
      </c>
      <c r="M8" s="3" t="s">
        <v>1</v>
      </c>
      <c r="N8" s="3" t="s">
        <v>2</v>
      </c>
      <c r="O8" s="3" t="s">
        <v>3</v>
      </c>
      <c r="P8" s="3" t="s">
        <v>4</v>
      </c>
      <c r="Q8" s="3" t="s">
        <v>5</v>
      </c>
      <c r="R8" s="3" t="s">
        <v>6</v>
      </c>
      <c r="S8" s="3" t="s">
        <v>7</v>
      </c>
      <c r="T8" s="3" t="s">
        <v>8</v>
      </c>
      <c r="U8" s="3" t="s">
        <v>9</v>
      </c>
      <c r="V8" s="3" t="s">
        <v>10</v>
      </c>
      <c r="W8" s="3" t="s">
        <v>11</v>
      </c>
      <c r="X8" s="203" t="s">
        <v>53</v>
      </c>
      <c r="Y8" s="203"/>
      <c r="Z8" s="203"/>
      <c r="AA8" s="203"/>
      <c r="AB8" s="203"/>
      <c r="AC8" s="204"/>
    </row>
    <row r="9" spans="1:29" s="2" customFormat="1" ht="91.5" customHeight="1" thickBot="1" x14ac:dyDescent="0.25">
      <c r="A9" s="218"/>
      <c r="B9" s="207"/>
      <c r="C9" s="208"/>
      <c r="D9" s="211"/>
      <c r="E9" s="212"/>
      <c r="F9" s="215"/>
      <c r="G9" s="216"/>
      <c r="H9" s="220"/>
      <c r="I9" s="202"/>
      <c r="J9" s="198"/>
      <c r="K9" s="20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0" t="s">
        <v>54</v>
      </c>
      <c r="Y9" s="21" t="s">
        <v>55</v>
      </c>
      <c r="Z9" s="22" t="s">
        <v>56</v>
      </c>
      <c r="AA9" s="23" t="s">
        <v>37</v>
      </c>
      <c r="AB9" s="24" t="s">
        <v>38</v>
      </c>
      <c r="AC9" s="25" t="s">
        <v>39</v>
      </c>
    </row>
    <row r="10" spans="1:29" ht="12.75" customHeight="1" x14ac:dyDescent="0.2">
      <c r="A10" s="48" t="s">
        <v>12</v>
      </c>
      <c r="B10" s="48" t="s">
        <v>13</v>
      </c>
      <c r="C10" s="49" t="s">
        <v>107</v>
      </c>
      <c r="D10" s="48" t="s">
        <v>108</v>
      </c>
      <c r="E10" s="48" t="s">
        <v>14</v>
      </c>
      <c r="F10" s="48">
        <v>23</v>
      </c>
      <c r="G10" s="49" t="s">
        <v>117</v>
      </c>
      <c r="H10" s="50" t="s">
        <v>18</v>
      </c>
      <c r="I10" s="50" t="s">
        <v>58</v>
      </c>
      <c r="J10" s="51">
        <v>200000</v>
      </c>
      <c r="K10" s="51">
        <v>6500</v>
      </c>
      <c r="L10" s="51">
        <v>30000</v>
      </c>
      <c r="M10" s="51">
        <v>0</v>
      </c>
      <c r="N10" s="51">
        <v>0</v>
      </c>
      <c r="O10" s="51">
        <v>0</v>
      </c>
      <c r="P10" s="51">
        <v>39284</v>
      </c>
      <c r="Q10" s="51">
        <v>17308.400000000001</v>
      </c>
      <c r="R10" s="51">
        <v>5750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3046</v>
      </c>
      <c r="Y10" s="51">
        <v>3046</v>
      </c>
      <c r="Z10" s="51">
        <v>3046</v>
      </c>
      <c r="AA10" s="52">
        <f>+X10/K10</f>
        <v>0.4686153846153846</v>
      </c>
      <c r="AB10" s="52">
        <f>+Y10/K10</f>
        <v>0.4686153846153846</v>
      </c>
      <c r="AC10" s="52">
        <f>+Z10/K10</f>
        <v>0.4686153846153846</v>
      </c>
    </row>
    <row r="11" spans="1:29" x14ac:dyDescent="0.2">
      <c r="A11" s="48" t="s">
        <v>12</v>
      </c>
      <c r="B11" s="48" t="s">
        <v>13</v>
      </c>
      <c r="C11" s="49" t="s">
        <v>107</v>
      </c>
      <c r="D11" s="48" t="s">
        <v>108</v>
      </c>
      <c r="E11" s="48" t="s">
        <v>14</v>
      </c>
      <c r="F11" s="48">
        <v>23</v>
      </c>
      <c r="G11" s="49" t="s">
        <v>117</v>
      </c>
      <c r="H11" s="50" t="s">
        <v>22</v>
      </c>
      <c r="I11" s="50" t="s">
        <v>62</v>
      </c>
      <c r="J11" s="51">
        <v>0</v>
      </c>
      <c r="K11" s="51">
        <v>13000</v>
      </c>
      <c r="L11" s="51">
        <v>0</v>
      </c>
      <c r="M11" s="51">
        <v>0</v>
      </c>
      <c r="N11" s="51">
        <v>0</v>
      </c>
      <c r="O11" s="51">
        <v>0</v>
      </c>
      <c r="P11" s="51">
        <v>3046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11214.21</v>
      </c>
      <c r="Y11" s="51">
        <v>11214.21</v>
      </c>
      <c r="Z11" s="51">
        <v>11214.21</v>
      </c>
      <c r="AA11" s="52">
        <f t="shared" ref="AA11:AA43" si="0">+X11/K11</f>
        <v>0.86263153846153839</v>
      </c>
      <c r="AB11" s="52">
        <f t="shared" ref="AB11:AB43" si="1">+Y11/K11</f>
        <v>0.86263153846153839</v>
      </c>
      <c r="AC11" s="52">
        <f t="shared" ref="AC11:AC43" si="2">+Z11/K11</f>
        <v>0.86263153846153839</v>
      </c>
    </row>
    <row r="12" spans="1:29" x14ac:dyDescent="0.2">
      <c r="A12" s="48" t="s">
        <v>12</v>
      </c>
      <c r="B12" s="48" t="s">
        <v>13</v>
      </c>
      <c r="C12" s="49" t="s">
        <v>107</v>
      </c>
      <c r="D12" s="48" t="s">
        <v>108</v>
      </c>
      <c r="E12" s="48" t="s">
        <v>14</v>
      </c>
      <c r="F12" s="48">
        <v>23</v>
      </c>
      <c r="G12" s="49" t="s">
        <v>117</v>
      </c>
      <c r="H12" s="50" t="s">
        <v>19</v>
      </c>
      <c r="I12" s="50" t="s">
        <v>59</v>
      </c>
      <c r="J12" s="51">
        <v>0</v>
      </c>
      <c r="K12" s="51">
        <v>60345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60345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2">
        <f t="shared" si="0"/>
        <v>0</v>
      </c>
      <c r="AB12" s="52">
        <f t="shared" si="1"/>
        <v>0</v>
      </c>
      <c r="AC12" s="52">
        <f t="shared" si="2"/>
        <v>0</v>
      </c>
    </row>
    <row r="13" spans="1:29" x14ac:dyDescent="0.2">
      <c r="A13" s="48" t="s">
        <v>12</v>
      </c>
      <c r="B13" s="48" t="s">
        <v>13</v>
      </c>
      <c r="C13" s="49" t="s">
        <v>107</v>
      </c>
      <c r="D13" s="48" t="s">
        <v>108</v>
      </c>
      <c r="E13" s="48" t="s">
        <v>14</v>
      </c>
      <c r="F13" s="48">
        <v>23</v>
      </c>
      <c r="G13" s="49" t="s">
        <v>117</v>
      </c>
      <c r="H13" s="50" t="s">
        <v>20</v>
      </c>
      <c r="I13" s="50" t="s">
        <v>60</v>
      </c>
      <c r="J13" s="51">
        <v>0</v>
      </c>
      <c r="K13" s="51">
        <v>13000</v>
      </c>
      <c r="L13" s="51">
        <v>0</v>
      </c>
      <c r="M13" s="51">
        <v>0</v>
      </c>
      <c r="N13" s="51">
        <v>0</v>
      </c>
      <c r="O13" s="51">
        <v>12950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12950</v>
      </c>
      <c r="Y13" s="51">
        <v>12950</v>
      </c>
      <c r="Z13" s="51">
        <v>12950</v>
      </c>
      <c r="AA13" s="52">
        <f t="shared" si="0"/>
        <v>0.99615384615384617</v>
      </c>
      <c r="AB13" s="52">
        <f t="shared" si="1"/>
        <v>0.99615384615384617</v>
      </c>
      <c r="AC13" s="52">
        <f t="shared" si="2"/>
        <v>0.99615384615384617</v>
      </c>
    </row>
    <row r="14" spans="1:29" x14ac:dyDescent="0.2">
      <c r="A14" s="48" t="s">
        <v>12</v>
      </c>
      <c r="B14" s="48" t="s">
        <v>13</v>
      </c>
      <c r="C14" s="49" t="s">
        <v>107</v>
      </c>
      <c r="D14" s="48" t="s">
        <v>108</v>
      </c>
      <c r="E14" s="48" t="s">
        <v>14</v>
      </c>
      <c r="F14" s="48">
        <v>23</v>
      </c>
      <c r="G14" s="49" t="s">
        <v>117</v>
      </c>
      <c r="H14" s="50" t="s">
        <v>21</v>
      </c>
      <c r="I14" s="50" t="s">
        <v>61</v>
      </c>
      <c r="J14" s="51">
        <v>0</v>
      </c>
      <c r="K14" s="51">
        <v>3000</v>
      </c>
      <c r="L14" s="51">
        <v>0</v>
      </c>
      <c r="M14" s="51">
        <v>0</v>
      </c>
      <c r="N14" s="51">
        <v>0</v>
      </c>
      <c r="O14" s="51">
        <v>0</v>
      </c>
      <c r="P14" s="51">
        <v>3000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3000</v>
      </c>
      <c r="Y14" s="51">
        <v>3000</v>
      </c>
      <c r="Z14" s="51">
        <v>3000</v>
      </c>
      <c r="AA14" s="52">
        <f t="shared" si="0"/>
        <v>1</v>
      </c>
      <c r="AB14" s="52">
        <f t="shared" si="1"/>
        <v>1</v>
      </c>
      <c r="AC14" s="52">
        <f t="shared" si="2"/>
        <v>1</v>
      </c>
    </row>
    <row r="15" spans="1:29" x14ac:dyDescent="0.2">
      <c r="A15" s="48" t="s">
        <v>12</v>
      </c>
      <c r="B15" s="48" t="s">
        <v>13</v>
      </c>
      <c r="C15" s="49" t="s">
        <v>107</v>
      </c>
      <c r="D15" s="48" t="s">
        <v>108</v>
      </c>
      <c r="E15" s="48" t="s">
        <v>14</v>
      </c>
      <c r="F15" s="48">
        <v>23</v>
      </c>
      <c r="G15" s="49" t="s">
        <v>117</v>
      </c>
      <c r="H15" s="50" t="s">
        <v>17</v>
      </c>
      <c r="I15" s="50" t="s">
        <v>57</v>
      </c>
      <c r="J15" s="51">
        <v>0</v>
      </c>
      <c r="K15" s="51">
        <v>102655</v>
      </c>
      <c r="L15" s="51">
        <v>0</v>
      </c>
      <c r="M15" s="51">
        <v>0</v>
      </c>
      <c r="N15" s="51">
        <v>0</v>
      </c>
      <c r="O15" s="51">
        <v>0</v>
      </c>
      <c r="P15" s="51">
        <v>11214.21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62342.399999999994</v>
      </c>
      <c r="Y15" s="51">
        <v>62342.399999999994</v>
      </c>
      <c r="Z15" s="51">
        <v>62342.400000000001</v>
      </c>
      <c r="AA15" s="52">
        <f t="shared" si="0"/>
        <v>0.6073001802152842</v>
      </c>
      <c r="AB15" s="52">
        <f t="shared" si="1"/>
        <v>0.6073001802152842</v>
      </c>
      <c r="AC15" s="52">
        <f t="shared" si="2"/>
        <v>0.6073001802152842</v>
      </c>
    </row>
    <row r="16" spans="1:29" x14ac:dyDescent="0.2">
      <c r="A16" s="221" t="s">
        <v>44</v>
      </c>
      <c r="B16" s="222"/>
      <c r="C16" s="222"/>
      <c r="D16" s="222"/>
      <c r="E16" s="222"/>
      <c r="F16" s="222"/>
      <c r="G16" s="222"/>
      <c r="H16" s="223"/>
      <c r="I16" s="9"/>
      <c r="J16" s="11">
        <f t="shared" ref="J16:Z16" si="3">SUM(J10:J15)</f>
        <v>200000</v>
      </c>
      <c r="K16" s="11">
        <f t="shared" si="3"/>
        <v>198500</v>
      </c>
      <c r="L16" s="11">
        <f t="shared" si="3"/>
        <v>30000</v>
      </c>
      <c r="M16" s="11">
        <f t="shared" si="3"/>
        <v>0</v>
      </c>
      <c r="N16" s="11">
        <f t="shared" si="3"/>
        <v>0</v>
      </c>
      <c r="O16" s="11">
        <f t="shared" si="3"/>
        <v>12950</v>
      </c>
      <c r="P16" s="11">
        <f t="shared" si="3"/>
        <v>56544.21</v>
      </c>
      <c r="Q16" s="11">
        <f t="shared" si="3"/>
        <v>17308.400000000001</v>
      </c>
      <c r="R16" s="11">
        <f t="shared" si="3"/>
        <v>66095</v>
      </c>
      <c r="S16" s="11">
        <f t="shared" si="3"/>
        <v>0</v>
      </c>
      <c r="T16" s="11">
        <f t="shared" si="3"/>
        <v>0</v>
      </c>
      <c r="U16" s="11">
        <f t="shared" si="3"/>
        <v>0</v>
      </c>
      <c r="V16" s="11">
        <f t="shared" si="3"/>
        <v>0</v>
      </c>
      <c r="W16" s="11">
        <f t="shared" si="3"/>
        <v>0</v>
      </c>
      <c r="X16" s="11">
        <f t="shared" si="3"/>
        <v>92552.609999999986</v>
      </c>
      <c r="Y16" s="11">
        <f t="shared" si="3"/>
        <v>92552.609999999986</v>
      </c>
      <c r="Z16" s="11">
        <f t="shared" si="3"/>
        <v>92552.61</v>
      </c>
      <c r="AA16" s="12">
        <f t="shared" si="0"/>
        <v>0.46625999999999995</v>
      </c>
      <c r="AB16" s="12">
        <f t="shared" si="1"/>
        <v>0.46625999999999995</v>
      </c>
      <c r="AC16" s="12">
        <f t="shared" si="2"/>
        <v>0.46626000000000001</v>
      </c>
    </row>
    <row r="17" spans="1:29" x14ac:dyDescent="0.2">
      <c r="A17" s="53" t="s">
        <v>12</v>
      </c>
      <c r="B17" s="53" t="s">
        <v>15</v>
      </c>
      <c r="C17" s="54" t="s">
        <v>115</v>
      </c>
      <c r="D17" s="53" t="s">
        <v>108</v>
      </c>
      <c r="E17" s="53" t="s">
        <v>14</v>
      </c>
      <c r="F17" s="53">
        <v>23</v>
      </c>
      <c r="G17" s="54" t="s">
        <v>117</v>
      </c>
      <c r="H17" s="55" t="s">
        <v>18</v>
      </c>
      <c r="I17" s="55" t="s">
        <v>58</v>
      </c>
      <c r="J17" s="56">
        <v>571349</v>
      </c>
      <c r="K17" s="56">
        <v>13000</v>
      </c>
      <c r="L17" s="56">
        <v>59000</v>
      </c>
      <c r="M17" s="56">
        <v>7900</v>
      </c>
      <c r="N17" s="56">
        <v>17760</v>
      </c>
      <c r="O17" s="56">
        <v>31862.28</v>
      </c>
      <c r="P17" s="56">
        <v>4046</v>
      </c>
      <c r="Q17" s="56">
        <v>8738</v>
      </c>
      <c r="R17" s="56">
        <v>29999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12993.66</v>
      </c>
      <c r="Y17" s="56">
        <v>12993.66</v>
      </c>
      <c r="Z17" s="56">
        <v>8027.92</v>
      </c>
      <c r="AA17" s="57">
        <f t="shared" si="0"/>
        <v>0.9995123076923077</v>
      </c>
      <c r="AB17" s="57">
        <f t="shared" si="1"/>
        <v>0.9995123076923077</v>
      </c>
      <c r="AC17" s="57">
        <f t="shared" si="2"/>
        <v>0.61753230769230771</v>
      </c>
    </row>
    <row r="18" spans="1:29" x14ac:dyDescent="0.2">
      <c r="A18" s="53" t="s">
        <v>12</v>
      </c>
      <c r="B18" s="53" t="s">
        <v>15</v>
      </c>
      <c r="C18" s="54" t="s">
        <v>115</v>
      </c>
      <c r="D18" s="53" t="s">
        <v>108</v>
      </c>
      <c r="E18" s="53" t="s">
        <v>14</v>
      </c>
      <c r="F18" s="53">
        <v>23</v>
      </c>
      <c r="G18" s="54" t="s">
        <v>117</v>
      </c>
      <c r="H18" s="55" t="s">
        <v>19</v>
      </c>
      <c r="I18" s="55" t="s">
        <v>59</v>
      </c>
      <c r="J18" s="56">
        <v>0</v>
      </c>
      <c r="K18" s="56">
        <v>15100</v>
      </c>
      <c r="L18" s="56">
        <v>0</v>
      </c>
      <c r="M18" s="56">
        <v>0</v>
      </c>
      <c r="N18" s="56">
        <v>0</v>
      </c>
      <c r="O18" s="56">
        <v>8027.92</v>
      </c>
      <c r="P18" s="56">
        <v>0</v>
      </c>
      <c r="Q18" s="56">
        <v>0</v>
      </c>
      <c r="R18" s="56">
        <v>4965.74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7">
        <f t="shared" si="0"/>
        <v>0</v>
      </c>
      <c r="AB18" s="57">
        <f t="shared" si="1"/>
        <v>0</v>
      </c>
      <c r="AC18" s="57">
        <f t="shared" si="2"/>
        <v>0</v>
      </c>
    </row>
    <row r="19" spans="1:29" x14ac:dyDescent="0.2">
      <c r="A19" s="53" t="s">
        <v>12</v>
      </c>
      <c r="B19" s="53" t="s">
        <v>15</v>
      </c>
      <c r="C19" s="54" t="s">
        <v>115</v>
      </c>
      <c r="D19" s="53" t="s">
        <v>108</v>
      </c>
      <c r="E19" s="53" t="s">
        <v>14</v>
      </c>
      <c r="F19" s="53">
        <v>23</v>
      </c>
      <c r="G19" s="54" t="s">
        <v>117</v>
      </c>
      <c r="H19" s="55" t="s">
        <v>20</v>
      </c>
      <c r="I19" s="55" t="s">
        <v>60</v>
      </c>
      <c r="J19" s="56">
        <v>0</v>
      </c>
      <c r="K19" s="56">
        <v>3200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15100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1575</v>
      </c>
      <c r="Y19" s="56">
        <v>1575</v>
      </c>
      <c r="Z19" s="56">
        <v>1575</v>
      </c>
      <c r="AA19" s="57">
        <f t="shared" si="0"/>
        <v>0.4921875</v>
      </c>
      <c r="AB19" s="57">
        <f t="shared" si="1"/>
        <v>0.4921875</v>
      </c>
      <c r="AC19" s="57">
        <f t="shared" si="2"/>
        <v>0.4921875</v>
      </c>
    </row>
    <row r="20" spans="1:29" x14ac:dyDescent="0.2">
      <c r="A20" s="53" t="s">
        <v>12</v>
      </c>
      <c r="B20" s="53" t="s">
        <v>15</v>
      </c>
      <c r="C20" s="54" t="s">
        <v>115</v>
      </c>
      <c r="D20" s="53" t="s">
        <v>108</v>
      </c>
      <c r="E20" s="53" t="s">
        <v>14</v>
      </c>
      <c r="F20" s="53">
        <v>23</v>
      </c>
      <c r="G20" s="54" t="s">
        <v>117</v>
      </c>
      <c r="H20" s="55" t="s">
        <v>23</v>
      </c>
      <c r="I20" s="55" t="s">
        <v>63</v>
      </c>
      <c r="J20" s="56">
        <v>0</v>
      </c>
      <c r="K20" s="56">
        <v>16000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1575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15000</v>
      </c>
      <c r="Y20" s="56">
        <v>15000</v>
      </c>
      <c r="Z20" s="56">
        <v>15000</v>
      </c>
      <c r="AA20" s="57">
        <f t="shared" si="0"/>
        <v>0.9375</v>
      </c>
      <c r="AB20" s="57">
        <f t="shared" si="1"/>
        <v>0.9375</v>
      </c>
      <c r="AC20" s="57">
        <f t="shared" si="2"/>
        <v>0.9375</v>
      </c>
    </row>
    <row r="21" spans="1:29" x14ac:dyDescent="0.2">
      <c r="A21" s="53" t="s">
        <v>12</v>
      </c>
      <c r="B21" s="53" t="s">
        <v>15</v>
      </c>
      <c r="C21" s="54" t="s">
        <v>115</v>
      </c>
      <c r="D21" s="53" t="s">
        <v>108</v>
      </c>
      <c r="E21" s="53" t="s">
        <v>14</v>
      </c>
      <c r="F21" s="53">
        <v>23</v>
      </c>
      <c r="G21" s="54" t="s">
        <v>117</v>
      </c>
      <c r="H21" s="55" t="s">
        <v>24</v>
      </c>
      <c r="I21" s="55" t="s">
        <v>64</v>
      </c>
      <c r="J21" s="56">
        <v>0</v>
      </c>
      <c r="K21" s="56">
        <v>13840</v>
      </c>
      <c r="L21" s="56">
        <v>0</v>
      </c>
      <c r="M21" s="56">
        <v>0</v>
      </c>
      <c r="N21" s="56">
        <v>0</v>
      </c>
      <c r="O21" s="56">
        <v>9500</v>
      </c>
      <c r="P21" s="56">
        <v>0</v>
      </c>
      <c r="Q21" s="56">
        <v>2800</v>
      </c>
      <c r="R21" s="56">
        <v>2700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13840</v>
      </c>
      <c r="Y21" s="56">
        <v>13840</v>
      </c>
      <c r="Z21" s="56">
        <v>13840</v>
      </c>
      <c r="AA21" s="57">
        <f t="shared" si="0"/>
        <v>1</v>
      </c>
      <c r="AB21" s="57">
        <f t="shared" si="1"/>
        <v>1</v>
      </c>
      <c r="AC21" s="57">
        <f t="shared" si="2"/>
        <v>1</v>
      </c>
    </row>
    <row r="22" spans="1:29" x14ac:dyDescent="0.2">
      <c r="A22" s="53" t="s">
        <v>12</v>
      </c>
      <c r="B22" s="53" t="s">
        <v>15</v>
      </c>
      <c r="C22" s="54" t="s">
        <v>115</v>
      </c>
      <c r="D22" s="53" t="s">
        <v>108</v>
      </c>
      <c r="E22" s="53" t="s">
        <v>14</v>
      </c>
      <c r="F22" s="53">
        <v>23</v>
      </c>
      <c r="G22" s="54" t="s">
        <v>117</v>
      </c>
      <c r="H22" s="55" t="s">
        <v>17</v>
      </c>
      <c r="I22" s="55" t="s">
        <v>57</v>
      </c>
      <c r="J22" s="56">
        <v>0</v>
      </c>
      <c r="K22" s="56">
        <v>161209</v>
      </c>
      <c r="L22" s="56">
        <v>0</v>
      </c>
      <c r="M22" s="56">
        <v>0</v>
      </c>
      <c r="N22" s="56">
        <v>0</v>
      </c>
      <c r="O22" s="56">
        <v>3460</v>
      </c>
      <c r="P22" s="56">
        <v>6920</v>
      </c>
      <c r="Q22" s="56">
        <v>3460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137305.28</v>
      </c>
      <c r="Y22" s="56">
        <v>137305.28</v>
      </c>
      <c r="Z22" s="56">
        <v>95305.279999999999</v>
      </c>
      <c r="AA22" s="57">
        <f t="shared" si="0"/>
        <v>0.85172217432029229</v>
      </c>
      <c r="AB22" s="57">
        <f t="shared" si="1"/>
        <v>0.85172217432029229</v>
      </c>
      <c r="AC22" s="57">
        <f t="shared" si="2"/>
        <v>0.59119081440862487</v>
      </c>
    </row>
    <row r="23" spans="1:29" x14ac:dyDescent="0.2">
      <c r="A23" s="58" t="s">
        <v>12</v>
      </c>
      <c r="B23" s="53" t="s">
        <v>15</v>
      </c>
      <c r="C23" s="54" t="s">
        <v>115</v>
      </c>
      <c r="D23" s="53" t="s">
        <v>108</v>
      </c>
      <c r="E23" s="59">
        <v>1</v>
      </c>
      <c r="F23" s="53">
        <v>23</v>
      </c>
      <c r="G23" s="54" t="s">
        <v>117</v>
      </c>
      <c r="H23" s="60" t="s">
        <v>42</v>
      </c>
      <c r="I23" s="55" t="s">
        <v>65</v>
      </c>
      <c r="J23" s="61">
        <v>307496</v>
      </c>
      <c r="K23" s="61">
        <v>645438</v>
      </c>
      <c r="L23" s="61">
        <v>413536</v>
      </c>
      <c r="M23" s="61">
        <v>413536</v>
      </c>
      <c r="N23" s="61">
        <v>262930.24</v>
      </c>
      <c r="O23" s="56"/>
      <c r="P23" s="56"/>
      <c r="Q23" s="56"/>
      <c r="R23" s="56"/>
      <c r="S23" s="56"/>
      <c r="T23" s="56"/>
      <c r="U23" s="56"/>
      <c r="V23" s="56"/>
      <c r="W23" s="56"/>
      <c r="X23" s="56">
        <v>413536</v>
      </c>
      <c r="Y23" s="56">
        <v>413536</v>
      </c>
      <c r="Z23" s="56">
        <v>364688.91</v>
      </c>
      <c r="AA23" s="57">
        <f t="shared" si="0"/>
        <v>0.640706001196087</v>
      </c>
      <c r="AB23" s="57">
        <f t="shared" si="1"/>
        <v>0.640706001196087</v>
      </c>
      <c r="AC23" s="57">
        <f t="shared" si="2"/>
        <v>0.56502547107545564</v>
      </c>
    </row>
    <row r="24" spans="1:29" x14ac:dyDescent="0.2">
      <c r="A24" s="58" t="s">
        <v>12</v>
      </c>
      <c r="B24" s="53" t="s">
        <v>15</v>
      </c>
      <c r="C24" s="54" t="s">
        <v>115</v>
      </c>
      <c r="D24" s="53" t="s">
        <v>108</v>
      </c>
      <c r="E24" s="59">
        <v>1</v>
      </c>
      <c r="F24" s="53">
        <v>23</v>
      </c>
      <c r="G24" s="54" t="s">
        <v>117</v>
      </c>
      <c r="H24" s="60" t="s">
        <v>43</v>
      </c>
      <c r="I24" s="55" t="s">
        <v>66</v>
      </c>
      <c r="J24" s="61">
        <v>11898</v>
      </c>
      <c r="K24" s="61">
        <v>20956</v>
      </c>
      <c r="L24" s="61">
        <v>16218</v>
      </c>
      <c r="M24" s="61">
        <v>16218</v>
      </c>
      <c r="N24" s="61">
        <v>9603</v>
      </c>
      <c r="O24" s="56"/>
      <c r="P24" s="56"/>
      <c r="Q24" s="56"/>
      <c r="R24" s="56"/>
      <c r="S24" s="56"/>
      <c r="T24" s="56"/>
      <c r="U24" s="56"/>
      <c r="V24" s="56"/>
      <c r="W24" s="56"/>
      <c r="X24" s="56">
        <v>16218</v>
      </c>
      <c r="Y24" s="56">
        <v>16218</v>
      </c>
      <c r="Z24" s="56">
        <v>12741</v>
      </c>
      <c r="AA24" s="57">
        <f t="shared" si="0"/>
        <v>0.77390723420500096</v>
      </c>
      <c r="AB24" s="57">
        <f t="shared" si="1"/>
        <v>0.77390723420500096</v>
      </c>
      <c r="AC24" s="57">
        <f t="shared" si="2"/>
        <v>0.60798816568047342</v>
      </c>
    </row>
    <row r="25" spans="1:29" x14ac:dyDescent="0.2">
      <c r="A25" s="224" t="s">
        <v>45</v>
      </c>
      <c r="B25" s="225"/>
      <c r="C25" s="225"/>
      <c r="D25" s="225"/>
      <c r="E25" s="225"/>
      <c r="F25" s="225"/>
      <c r="G25" s="225"/>
      <c r="H25" s="226"/>
      <c r="I25" s="10"/>
      <c r="J25" s="13">
        <f>SUM(J17:J24)</f>
        <v>890743</v>
      </c>
      <c r="K25" s="13">
        <f t="shared" ref="K25:Z25" si="4">SUM(K17:K24)</f>
        <v>888743</v>
      </c>
      <c r="L25" s="13">
        <f t="shared" si="4"/>
        <v>488754</v>
      </c>
      <c r="M25" s="13">
        <f t="shared" si="4"/>
        <v>437654</v>
      </c>
      <c r="N25" s="13">
        <f t="shared" si="4"/>
        <v>290293.24</v>
      </c>
      <c r="O25" s="13">
        <f t="shared" si="4"/>
        <v>52850.2</v>
      </c>
      <c r="P25" s="13">
        <f t="shared" si="4"/>
        <v>10966</v>
      </c>
      <c r="Q25" s="13">
        <f t="shared" si="4"/>
        <v>14998</v>
      </c>
      <c r="R25" s="13">
        <f t="shared" si="4"/>
        <v>54339.74</v>
      </c>
      <c r="S25" s="13">
        <f t="shared" si="4"/>
        <v>0</v>
      </c>
      <c r="T25" s="13">
        <f t="shared" si="4"/>
        <v>0</v>
      </c>
      <c r="U25" s="13">
        <f t="shared" si="4"/>
        <v>0</v>
      </c>
      <c r="V25" s="13">
        <f t="shared" si="4"/>
        <v>0</v>
      </c>
      <c r="W25" s="13">
        <f t="shared" si="4"/>
        <v>0</v>
      </c>
      <c r="X25" s="13">
        <f t="shared" si="4"/>
        <v>610467.93999999994</v>
      </c>
      <c r="Y25" s="13">
        <f t="shared" si="4"/>
        <v>610467.93999999994</v>
      </c>
      <c r="Z25" s="13">
        <f t="shared" si="4"/>
        <v>511178.11</v>
      </c>
      <c r="AA25" s="14">
        <f t="shared" si="0"/>
        <v>0.68688916818472823</v>
      </c>
      <c r="AB25" s="14">
        <f t="shared" si="1"/>
        <v>0.68688916818472823</v>
      </c>
      <c r="AC25" s="14">
        <f t="shared" si="2"/>
        <v>0.57516977348907383</v>
      </c>
    </row>
    <row r="26" spans="1:29" x14ac:dyDescent="0.2">
      <c r="A26" s="62" t="s">
        <v>12</v>
      </c>
      <c r="B26" s="62" t="s">
        <v>15</v>
      </c>
      <c r="C26" s="63" t="s">
        <v>115</v>
      </c>
      <c r="D26" s="62" t="s">
        <v>116</v>
      </c>
      <c r="E26" s="62" t="s">
        <v>16</v>
      </c>
      <c r="F26" s="62">
        <v>23</v>
      </c>
      <c r="G26" s="63" t="s">
        <v>117</v>
      </c>
      <c r="H26" s="64" t="s">
        <v>33</v>
      </c>
      <c r="I26" s="64" t="s">
        <v>67</v>
      </c>
      <c r="J26" s="65">
        <v>0</v>
      </c>
      <c r="K26" s="65">
        <v>32000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30000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30000</v>
      </c>
      <c r="Y26" s="65">
        <v>30000</v>
      </c>
      <c r="Z26" s="65">
        <v>0</v>
      </c>
      <c r="AA26" s="66">
        <f t="shared" ref="AA26:AA42" si="5">+X26/K26</f>
        <v>0.9375</v>
      </c>
      <c r="AB26" s="66">
        <f t="shared" ref="AB26:AB42" si="6">+Y26/K26</f>
        <v>0.9375</v>
      </c>
      <c r="AC26" s="66">
        <f t="shared" ref="AC26:AC42" si="7">+Z26/K26</f>
        <v>0</v>
      </c>
    </row>
    <row r="27" spans="1:29" x14ac:dyDescent="0.2">
      <c r="A27" s="62" t="s">
        <v>12</v>
      </c>
      <c r="B27" s="62" t="s">
        <v>15</v>
      </c>
      <c r="C27" s="63" t="s">
        <v>115</v>
      </c>
      <c r="D27" s="62" t="s">
        <v>116</v>
      </c>
      <c r="E27" s="62" t="s">
        <v>16</v>
      </c>
      <c r="F27" s="62">
        <v>23</v>
      </c>
      <c r="G27" s="63" t="s">
        <v>117</v>
      </c>
      <c r="H27" s="64" t="s">
        <v>31</v>
      </c>
      <c r="I27" s="64" t="s">
        <v>68</v>
      </c>
      <c r="J27" s="65">
        <v>0</v>
      </c>
      <c r="K27" s="65">
        <v>15000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6">
        <f t="shared" si="5"/>
        <v>0</v>
      </c>
      <c r="AB27" s="66">
        <f t="shared" si="6"/>
        <v>0</v>
      </c>
      <c r="AC27" s="66">
        <f t="shared" si="7"/>
        <v>0</v>
      </c>
    </row>
    <row r="28" spans="1:29" x14ac:dyDescent="0.2">
      <c r="A28" s="62" t="s">
        <v>12</v>
      </c>
      <c r="B28" s="62" t="s">
        <v>15</v>
      </c>
      <c r="C28" s="63" t="s">
        <v>115</v>
      </c>
      <c r="D28" s="62" t="s">
        <v>116</v>
      </c>
      <c r="E28" s="62" t="s">
        <v>16</v>
      </c>
      <c r="F28" s="62">
        <v>23</v>
      </c>
      <c r="G28" s="63" t="s">
        <v>117</v>
      </c>
      <c r="H28" s="64" t="s">
        <v>18</v>
      </c>
      <c r="I28" s="64" t="s">
        <v>69</v>
      </c>
      <c r="J28" s="65">
        <v>0</v>
      </c>
      <c r="K28" s="65">
        <v>65000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53633.41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54745.4</v>
      </c>
      <c r="Y28" s="65">
        <v>54745.4</v>
      </c>
      <c r="Z28" s="65">
        <v>0</v>
      </c>
      <c r="AA28" s="66">
        <f t="shared" si="5"/>
        <v>0.84223692307692311</v>
      </c>
      <c r="AB28" s="66">
        <f t="shared" si="6"/>
        <v>0.84223692307692311</v>
      </c>
      <c r="AC28" s="66">
        <f t="shared" si="7"/>
        <v>0</v>
      </c>
    </row>
    <row r="29" spans="1:29" x14ac:dyDescent="0.2">
      <c r="A29" s="62" t="s">
        <v>12</v>
      </c>
      <c r="B29" s="62" t="s">
        <v>15</v>
      </c>
      <c r="C29" s="63" t="s">
        <v>115</v>
      </c>
      <c r="D29" s="62" t="s">
        <v>116</v>
      </c>
      <c r="E29" s="62" t="s">
        <v>16</v>
      </c>
      <c r="F29" s="62">
        <v>23</v>
      </c>
      <c r="G29" s="63" t="s">
        <v>117</v>
      </c>
      <c r="H29" s="64" t="s">
        <v>30</v>
      </c>
      <c r="I29" s="64" t="s">
        <v>70</v>
      </c>
      <c r="J29" s="65">
        <v>0</v>
      </c>
      <c r="K29" s="65">
        <v>3800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6">
        <f t="shared" si="5"/>
        <v>0</v>
      </c>
      <c r="AB29" s="66">
        <f t="shared" si="6"/>
        <v>0</v>
      </c>
      <c r="AC29" s="66">
        <f t="shared" si="7"/>
        <v>0</v>
      </c>
    </row>
    <row r="30" spans="1:29" x14ac:dyDescent="0.2">
      <c r="A30" s="62" t="s">
        <v>12</v>
      </c>
      <c r="B30" s="62" t="s">
        <v>15</v>
      </c>
      <c r="C30" s="63" t="s">
        <v>115</v>
      </c>
      <c r="D30" s="62" t="s">
        <v>116</v>
      </c>
      <c r="E30" s="62" t="s">
        <v>16</v>
      </c>
      <c r="F30" s="62">
        <v>23</v>
      </c>
      <c r="G30" s="63" t="s">
        <v>117</v>
      </c>
      <c r="H30" s="64" t="s">
        <v>34</v>
      </c>
      <c r="I30" s="64" t="s">
        <v>71</v>
      </c>
      <c r="J30" s="65">
        <v>0</v>
      </c>
      <c r="K30" s="65">
        <v>4000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6">
        <f t="shared" si="5"/>
        <v>0</v>
      </c>
      <c r="AB30" s="66">
        <f t="shared" si="6"/>
        <v>0</v>
      </c>
      <c r="AC30" s="66">
        <f t="shared" si="7"/>
        <v>0</v>
      </c>
    </row>
    <row r="31" spans="1:29" x14ac:dyDescent="0.2">
      <c r="A31" s="62" t="s">
        <v>12</v>
      </c>
      <c r="B31" s="62" t="s">
        <v>15</v>
      </c>
      <c r="C31" s="63" t="s">
        <v>115</v>
      </c>
      <c r="D31" s="62" t="s">
        <v>116</v>
      </c>
      <c r="E31" s="62" t="s">
        <v>16</v>
      </c>
      <c r="F31" s="62">
        <v>23</v>
      </c>
      <c r="G31" s="63" t="s">
        <v>117</v>
      </c>
      <c r="H31" s="64" t="s">
        <v>22</v>
      </c>
      <c r="I31" s="64" t="s">
        <v>62</v>
      </c>
      <c r="J31" s="65">
        <v>0</v>
      </c>
      <c r="K31" s="65">
        <v>53316</v>
      </c>
      <c r="L31" s="65">
        <v>0</v>
      </c>
      <c r="M31" s="65">
        <v>0</v>
      </c>
      <c r="N31" s="65">
        <v>5708.71</v>
      </c>
      <c r="O31" s="65">
        <v>29291.82</v>
      </c>
      <c r="P31" s="65">
        <v>225.43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35225.96</v>
      </c>
      <c r="Y31" s="65">
        <v>35225.96</v>
      </c>
      <c r="Z31" s="65">
        <v>35225.96</v>
      </c>
      <c r="AA31" s="66">
        <f t="shared" si="5"/>
        <v>0.66070147798034362</v>
      </c>
      <c r="AB31" s="66">
        <f t="shared" si="6"/>
        <v>0.66070147798034362</v>
      </c>
      <c r="AC31" s="66">
        <f t="shared" si="7"/>
        <v>0.66070147798034362</v>
      </c>
    </row>
    <row r="32" spans="1:29" x14ac:dyDescent="0.2">
      <c r="A32" s="62" t="s">
        <v>12</v>
      </c>
      <c r="B32" s="62" t="s">
        <v>15</v>
      </c>
      <c r="C32" s="63" t="s">
        <v>115</v>
      </c>
      <c r="D32" s="62" t="s">
        <v>116</v>
      </c>
      <c r="E32" s="62" t="s">
        <v>16</v>
      </c>
      <c r="F32" s="62">
        <v>23</v>
      </c>
      <c r="G32" s="63" t="s">
        <v>117</v>
      </c>
      <c r="H32" s="64" t="s">
        <v>25</v>
      </c>
      <c r="I32" s="64" t="s">
        <v>72</v>
      </c>
      <c r="J32" s="65">
        <v>0</v>
      </c>
      <c r="K32" s="65">
        <v>3534</v>
      </c>
      <c r="L32" s="65">
        <v>0</v>
      </c>
      <c r="M32" s="65">
        <v>0</v>
      </c>
      <c r="N32" s="65">
        <v>0</v>
      </c>
      <c r="O32" s="65">
        <v>2700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2700</v>
      </c>
      <c r="Y32" s="65">
        <v>2700</v>
      </c>
      <c r="Z32" s="65">
        <v>2700</v>
      </c>
      <c r="AA32" s="66">
        <f t="shared" si="5"/>
        <v>0.76400679117147707</v>
      </c>
      <c r="AB32" s="66">
        <f t="shared" si="6"/>
        <v>0.76400679117147707</v>
      </c>
      <c r="AC32" s="66">
        <f t="shared" si="7"/>
        <v>0.76400679117147707</v>
      </c>
    </row>
    <row r="33" spans="1:29" x14ac:dyDescent="0.2">
      <c r="A33" s="62" t="s">
        <v>12</v>
      </c>
      <c r="B33" s="62" t="s">
        <v>15</v>
      </c>
      <c r="C33" s="63" t="s">
        <v>115</v>
      </c>
      <c r="D33" s="62" t="s">
        <v>116</v>
      </c>
      <c r="E33" s="62" t="s">
        <v>16</v>
      </c>
      <c r="F33" s="62">
        <v>23</v>
      </c>
      <c r="G33" s="63" t="s">
        <v>117</v>
      </c>
      <c r="H33" s="64" t="s">
        <v>20</v>
      </c>
      <c r="I33" s="64" t="s">
        <v>60</v>
      </c>
      <c r="J33" s="65">
        <v>0</v>
      </c>
      <c r="K33" s="65">
        <v>201369</v>
      </c>
      <c r="L33" s="65">
        <v>0</v>
      </c>
      <c r="M33" s="65">
        <v>0</v>
      </c>
      <c r="N33" s="65">
        <v>26550</v>
      </c>
      <c r="O33" s="65">
        <v>3611</v>
      </c>
      <c r="P33" s="65">
        <v>1200</v>
      </c>
      <c r="Q33" s="65">
        <v>43050</v>
      </c>
      <c r="R33" s="65">
        <v>124466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200977</v>
      </c>
      <c r="Y33" s="65">
        <v>200977</v>
      </c>
      <c r="Z33" s="65">
        <v>89197</v>
      </c>
      <c r="AA33" s="66">
        <f t="shared" si="5"/>
        <v>0.99805332499044042</v>
      </c>
      <c r="AB33" s="66">
        <f t="shared" si="6"/>
        <v>0.99805332499044042</v>
      </c>
      <c r="AC33" s="66">
        <f t="shared" si="7"/>
        <v>0.44295298680531758</v>
      </c>
    </row>
    <row r="34" spans="1:29" x14ac:dyDescent="0.2">
      <c r="A34" s="62" t="s">
        <v>12</v>
      </c>
      <c r="B34" s="62" t="s">
        <v>15</v>
      </c>
      <c r="C34" s="63" t="s">
        <v>115</v>
      </c>
      <c r="D34" s="62" t="s">
        <v>116</v>
      </c>
      <c r="E34" s="62" t="s">
        <v>16</v>
      </c>
      <c r="F34" s="62">
        <v>23</v>
      </c>
      <c r="G34" s="63" t="s">
        <v>117</v>
      </c>
      <c r="H34" s="64" t="s">
        <v>23</v>
      </c>
      <c r="I34" s="64" t="s">
        <v>63</v>
      </c>
      <c r="J34" s="65">
        <v>0</v>
      </c>
      <c r="K34" s="65">
        <v>6000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6">
        <f t="shared" si="5"/>
        <v>0</v>
      </c>
      <c r="AB34" s="66">
        <f t="shared" si="6"/>
        <v>0</v>
      </c>
      <c r="AC34" s="66">
        <f t="shared" si="7"/>
        <v>0</v>
      </c>
    </row>
    <row r="35" spans="1:29" x14ac:dyDescent="0.2">
      <c r="A35" s="62" t="s">
        <v>12</v>
      </c>
      <c r="B35" s="62" t="s">
        <v>15</v>
      </c>
      <c r="C35" s="63" t="s">
        <v>115</v>
      </c>
      <c r="D35" s="62" t="s">
        <v>116</v>
      </c>
      <c r="E35" s="62" t="s">
        <v>16</v>
      </c>
      <c r="F35" s="62">
        <v>23</v>
      </c>
      <c r="G35" s="63" t="s">
        <v>117</v>
      </c>
      <c r="H35" s="64" t="s">
        <v>24</v>
      </c>
      <c r="I35" s="64" t="s">
        <v>64</v>
      </c>
      <c r="J35" s="65">
        <v>0</v>
      </c>
      <c r="K35" s="65">
        <v>72660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6920</v>
      </c>
      <c r="R35" s="65">
        <v>62280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67740</v>
      </c>
      <c r="Y35" s="65">
        <v>67740</v>
      </c>
      <c r="Z35" s="65">
        <v>26220</v>
      </c>
      <c r="AA35" s="66">
        <f t="shared" si="5"/>
        <v>0.93228736581337734</v>
      </c>
      <c r="AB35" s="66">
        <f t="shared" si="6"/>
        <v>0.93228736581337734</v>
      </c>
      <c r="AC35" s="66">
        <f t="shared" si="7"/>
        <v>0.36085879438480595</v>
      </c>
    </row>
    <row r="36" spans="1:29" x14ac:dyDescent="0.2">
      <c r="A36" s="62" t="s">
        <v>12</v>
      </c>
      <c r="B36" s="62" t="s">
        <v>15</v>
      </c>
      <c r="C36" s="63" t="s">
        <v>115</v>
      </c>
      <c r="D36" s="62" t="s">
        <v>116</v>
      </c>
      <c r="E36" s="62" t="s">
        <v>16</v>
      </c>
      <c r="F36" s="62">
        <v>23</v>
      </c>
      <c r="G36" s="63" t="s">
        <v>117</v>
      </c>
      <c r="H36" s="64" t="s">
        <v>17</v>
      </c>
      <c r="I36" s="64" t="s">
        <v>57</v>
      </c>
      <c r="J36" s="65">
        <v>0</v>
      </c>
      <c r="K36" s="65">
        <v>453433</v>
      </c>
      <c r="L36" s="65">
        <v>0</v>
      </c>
      <c r="M36" s="65">
        <v>0</v>
      </c>
      <c r="N36" s="65">
        <v>17662.599999999999</v>
      </c>
      <c r="O36" s="65">
        <v>73970.399999999994</v>
      </c>
      <c r="P36" s="65">
        <v>10950</v>
      </c>
      <c r="Q36" s="65">
        <v>49576</v>
      </c>
      <c r="R36" s="65">
        <v>296600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449559</v>
      </c>
      <c r="Y36" s="65">
        <v>449559</v>
      </c>
      <c r="Z36" s="65">
        <v>208329</v>
      </c>
      <c r="AA36" s="66">
        <f t="shared" si="5"/>
        <v>0.99145629012445058</v>
      </c>
      <c r="AB36" s="66">
        <f t="shared" si="6"/>
        <v>0.99145629012445058</v>
      </c>
      <c r="AC36" s="66">
        <f t="shared" si="7"/>
        <v>0.45944825365599767</v>
      </c>
    </row>
    <row r="37" spans="1:29" x14ac:dyDescent="0.2">
      <c r="A37" s="74" t="s">
        <v>12</v>
      </c>
      <c r="B37" s="74" t="s">
        <v>15</v>
      </c>
      <c r="C37" s="75" t="s">
        <v>115</v>
      </c>
      <c r="D37" s="74" t="s">
        <v>116</v>
      </c>
      <c r="E37" s="74" t="s">
        <v>16</v>
      </c>
      <c r="F37" s="74">
        <v>26</v>
      </c>
      <c r="G37" s="75" t="s">
        <v>118</v>
      </c>
      <c r="H37" s="76" t="s">
        <v>29</v>
      </c>
      <c r="I37" s="76" t="s">
        <v>73</v>
      </c>
      <c r="J37" s="77">
        <v>0</v>
      </c>
      <c r="K37" s="77">
        <v>22000</v>
      </c>
      <c r="L37" s="77">
        <v>0</v>
      </c>
      <c r="M37" s="77">
        <v>0</v>
      </c>
      <c r="N37" s="77">
        <v>0</v>
      </c>
      <c r="O37" s="77">
        <v>4515.33</v>
      </c>
      <c r="P37" s="77">
        <v>0</v>
      </c>
      <c r="Q37" s="77">
        <v>0</v>
      </c>
      <c r="R37" s="77">
        <v>6750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12565.33</v>
      </c>
      <c r="Y37" s="77">
        <v>12565.33</v>
      </c>
      <c r="Z37" s="77">
        <v>9265.33</v>
      </c>
      <c r="AA37" s="78">
        <f t="shared" si="5"/>
        <v>0.57115136363636365</v>
      </c>
      <c r="AB37" s="78">
        <f t="shared" si="6"/>
        <v>0.57115136363636365</v>
      </c>
      <c r="AC37" s="78">
        <f t="shared" si="7"/>
        <v>0.42115136363636363</v>
      </c>
    </row>
    <row r="38" spans="1:29" x14ac:dyDescent="0.2">
      <c r="A38" s="74" t="s">
        <v>12</v>
      </c>
      <c r="B38" s="74" t="s">
        <v>15</v>
      </c>
      <c r="C38" s="75" t="s">
        <v>115</v>
      </c>
      <c r="D38" s="74" t="s">
        <v>116</v>
      </c>
      <c r="E38" s="74" t="s">
        <v>16</v>
      </c>
      <c r="F38" s="74">
        <v>26</v>
      </c>
      <c r="G38" s="75" t="s">
        <v>118</v>
      </c>
      <c r="H38" s="76" t="s">
        <v>32</v>
      </c>
      <c r="I38" s="76" t="s">
        <v>74</v>
      </c>
      <c r="J38" s="77">
        <v>0</v>
      </c>
      <c r="K38" s="77">
        <v>12000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2940</v>
      </c>
      <c r="R38" s="77">
        <v>480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3420</v>
      </c>
      <c r="Y38" s="77">
        <v>2940</v>
      </c>
      <c r="Z38" s="77">
        <v>2940</v>
      </c>
      <c r="AA38" s="78">
        <f t="shared" si="5"/>
        <v>0.28499999999999998</v>
      </c>
      <c r="AB38" s="78">
        <f t="shared" si="6"/>
        <v>0.245</v>
      </c>
      <c r="AC38" s="78">
        <f t="shared" si="7"/>
        <v>0.245</v>
      </c>
    </row>
    <row r="39" spans="1:29" x14ac:dyDescent="0.2">
      <c r="A39" s="74" t="s">
        <v>12</v>
      </c>
      <c r="B39" s="74" t="s">
        <v>15</v>
      </c>
      <c r="C39" s="75" t="s">
        <v>115</v>
      </c>
      <c r="D39" s="74" t="s">
        <v>116</v>
      </c>
      <c r="E39" s="74" t="s">
        <v>16</v>
      </c>
      <c r="F39" s="74">
        <v>26</v>
      </c>
      <c r="G39" s="75" t="s">
        <v>118</v>
      </c>
      <c r="H39" s="76" t="s">
        <v>26</v>
      </c>
      <c r="I39" s="76" t="s">
        <v>75</v>
      </c>
      <c r="J39" s="77">
        <v>0</v>
      </c>
      <c r="K39" s="77">
        <v>49720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28934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29503.77</v>
      </c>
      <c r="Y39" s="77">
        <v>29503.77</v>
      </c>
      <c r="Z39" s="77">
        <v>18950</v>
      </c>
      <c r="AA39" s="78">
        <f t="shared" si="5"/>
        <v>0.59339843121480296</v>
      </c>
      <c r="AB39" s="78">
        <f t="shared" si="6"/>
        <v>0.59339843121480296</v>
      </c>
      <c r="AC39" s="78">
        <f t="shared" si="7"/>
        <v>0.38113435237329041</v>
      </c>
    </row>
    <row r="40" spans="1:29" x14ac:dyDescent="0.2">
      <c r="A40" s="74" t="s">
        <v>12</v>
      </c>
      <c r="B40" s="74" t="s">
        <v>15</v>
      </c>
      <c r="C40" s="75" t="s">
        <v>115</v>
      </c>
      <c r="D40" s="74" t="s">
        <v>116</v>
      </c>
      <c r="E40" s="74" t="s">
        <v>16</v>
      </c>
      <c r="F40" s="74">
        <v>26</v>
      </c>
      <c r="G40" s="75" t="s">
        <v>118</v>
      </c>
      <c r="H40" s="76" t="s">
        <v>27</v>
      </c>
      <c r="I40" s="76" t="s">
        <v>76</v>
      </c>
      <c r="J40" s="77">
        <v>0</v>
      </c>
      <c r="K40" s="77">
        <v>3000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8">
        <f t="shared" si="5"/>
        <v>0</v>
      </c>
      <c r="AB40" s="78">
        <f t="shared" si="6"/>
        <v>0</v>
      </c>
      <c r="AC40" s="78">
        <f t="shared" si="7"/>
        <v>0</v>
      </c>
    </row>
    <row r="41" spans="1:29" x14ac:dyDescent="0.2">
      <c r="A41" s="74" t="s">
        <v>12</v>
      </c>
      <c r="B41" s="74" t="s">
        <v>15</v>
      </c>
      <c r="C41" s="75" t="s">
        <v>115</v>
      </c>
      <c r="D41" s="74" t="s">
        <v>116</v>
      </c>
      <c r="E41" s="74" t="s">
        <v>16</v>
      </c>
      <c r="F41" s="74">
        <v>26</v>
      </c>
      <c r="G41" s="75" t="s">
        <v>118</v>
      </c>
      <c r="H41" s="76" t="s">
        <v>28</v>
      </c>
      <c r="I41" s="76" t="s">
        <v>77</v>
      </c>
      <c r="J41" s="77">
        <v>0</v>
      </c>
      <c r="K41" s="77">
        <v>102060</v>
      </c>
      <c r="L41" s="77">
        <v>0</v>
      </c>
      <c r="M41" s="77">
        <v>0</v>
      </c>
      <c r="N41" s="77">
        <v>0</v>
      </c>
      <c r="O41" s="77">
        <v>6900</v>
      </c>
      <c r="P41" s="77">
        <v>12741.17</v>
      </c>
      <c r="Q41" s="77">
        <v>0</v>
      </c>
      <c r="R41" s="77">
        <v>77550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101967.87</v>
      </c>
      <c r="Y41" s="77">
        <v>101967.87</v>
      </c>
      <c r="Z41" s="77">
        <v>28541.17</v>
      </c>
      <c r="AA41" s="78">
        <f t="shared" si="5"/>
        <v>0.99909729570840677</v>
      </c>
      <c r="AB41" s="78">
        <f t="shared" si="6"/>
        <v>0.99909729570840677</v>
      </c>
      <c r="AC41" s="78">
        <f t="shared" si="7"/>
        <v>0.27965089163237311</v>
      </c>
    </row>
    <row r="42" spans="1:29" x14ac:dyDescent="0.2">
      <c r="A42" s="227" t="s">
        <v>46</v>
      </c>
      <c r="B42" s="228"/>
      <c r="C42" s="228"/>
      <c r="D42" s="228"/>
      <c r="E42" s="228"/>
      <c r="F42" s="228"/>
      <c r="G42" s="228"/>
      <c r="H42" s="229"/>
      <c r="I42" s="15"/>
      <c r="J42" s="16">
        <f>SUM(J26:J41)</f>
        <v>0</v>
      </c>
      <c r="K42" s="16">
        <f t="shared" ref="K42:Z42" si="8">SUM(K26:K41)</f>
        <v>1098892</v>
      </c>
      <c r="L42" s="16">
        <f t="shared" si="8"/>
        <v>0</v>
      </c>
      <c r="M42" s="16">
        <f t="shared" si="8"/>
        <v>0</v>
      </c>
      <c r="N42" s="16">
        <f t="shared" si="8"/>
        <v>49921.31</v>
      </c>
      <c r="O42" s="16">
        <f t="shared" si="8"/>
        <v>120988.55</v>
      </c>
      <c r="P42" s="16">
        <f t="shared" si="8"/>
        <v>25116.6</v>
      </c>
      <c r="Q42" s="16">
        <f t="shared" si="8"/>
        <v>102486</v>
      </c>
      <c r="R42" s="16">
        <f t="shared" si="8"/>
        <v>680693.41</v>
      </c>
      <c r="S42" s="16">
        <f t="shared" si="8"/>
        <v>0</v>
      </c>
      <c r="T42" s="16">
        <f t="shared" si="8"/>
        <v>0</v>
      </c>
      <c r="U42" s="16">
        <f t="shared" si="8"/>
        <v>0</v>
      </c>
      <c r="V42" s="16">
        <f t="shared" si="8"/>
        <v>0</v>
      </c>
      <c r="W42" s="16">
        <f t="shared" si="8"/>
        <v>0</v>
      </c>
      <c r="X42" s="16">
        <f t="shared" si="8"/>
        <v>988404.33</v>
      </c>
      <c r="Y42" s="16">
        <f t="shared" si="8"/>
        <v>987924.33</v>
      </c>
      <c r="Z42" s="16">
        <f t="shared" si="8"/>
        <v>421368.45999999996</v>
      </c>
      <c r="AA42" s="17">
        <f t="shared" si="5"/>
        <v>0.89945538779061085</v>
      </c>
      <c r="AB42" s="17">
        <f t="shared" si="6"/>
        <v>0.89901858417387692</v>
      </c>
      <c r="AC42" s="17">
        <f t="shared" si="7"/>
        <v>0.38344847355336098</v>
      </c>
    </row>
    <row r="43" spans="1:29" ht="15.75" customHeight="1" x14ac:dyDescent="0.25">
      <c r="A43" s="230" t="s">
        <v>40</v>
      </c>
      <c r="B43" s="231"/>
      <c r="C43" s="231"/>
      <c r="D43" s="231"/>
      <c r="E43" s="231"/>
      <c r="F43" s="231"/>
      <c r="G43" s="231"/>
      <c r="H43" s="231"/>
      <c r="I43" s="232"/>
      <c r="J43" s="18">
        <f>SUM(J42,J25,J16)</f>
        <v>1090743</v>
      </c>
      <c r="K43" s="18">
        <f t="shared" ref="K43:Z43" si="9">SUM(K42,K25,K16)</f>
        <v>2186135</v>
      </c>
      <c r="L43" s="18">
        <f t="shared" si="9"/>
        <v>518754</v>
      </c>
      <c r="M43" s="18">
        <f t="shared" si="9"/>
        <v>437654</v>
      </c>
      <c r="N43" s="18">
        <f t="shared" si="9"/>
        <v>340214.55</v>
      </c>
      <c r="O43" s="18">
        <f t="shared" si="9"/>
        <v>186788.75</v>
      </c>
      <c r="P43" s="18">
        <f t="shared" si="9"/>
        <v>92626.81</v>
      </c>
      <c r="Q43" s="18">
        <f t="shared" si="9"/>
        <v>134792.4</v>
      </c>
      <c r="R43" s="18">
        <f t="shared" si="9"/>
        <v>801128.15</v>
      </c>
      <c r="S43" s="18">
        <f t="shared" si="9"/>
        <v>0</v>
      </c>
      <c r="T43" s="18">
        <f t="shared" si="9"/>
        <v>0</v>
      </c>
      <c r="U43" s="18">
        <f t="shared" si="9"/>
        <v>0</v>
      </c>
      <c r="V43" s="18">
        <f t="shared" si="9"/>
        <v>0</v>
      </c>
      <c r="W43" s="18">
        <f t="shared" si="9"/>
        <v>0</v>
      </c>
      <c r="X43" s="18">
        <f t="shared" si="9"/>
        <v>1691424.88</v>
      </c>
      <c r="Y43" s="18">
        <f t="shared" si="9"/>
        <v>1690944.88</v>
      </c>
      <c r="Z43" s="18">
        <f t="shared" si="9"/>
        <v>1025099.1799999999</v>
      </c>
      <c r="AA43" s="19">
        <f t="shared" si="0"/>
        <v>0.77370559457673016</v>
      </c>
      <c r="AB43" s="19">
        <f t="shared" si="1"/>
        <v>0.77348602899637942</v>
      </c>
      <c r="AC43" s="19">
        <f t="shared" si="2"/>
        <v>0.46890936744528583</v>
      </c>
    </row>
    <row r="46" spans="1:29" ht="15" x14ac:dyDescent="0.25">
      <c r="A46" s="26" t="s">
        <v>78</v>
      </c>
      <c r="B46" s="26"/>
      <c r="C46" s="26"/>
      <c r="D46" s="26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29" ht="15" x14ac:dyDescent="0.25">
      <c r="A47" s="28" t="s">
        <v>79</v>
      </c>
      <c r="B47" s="28"/>
      <c r="C47" s="28"/>
      <c r="D47" s="28"/>
      <c r="E47" s="28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29" ht="15" x14ac:dyDescent="0.25">
      <c r="A48" s="26" t="s">
        <v>80</v>
      </c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27" ht="48" customHeight="1" x14ac:dyDescent="0.2">
      <c r="A49" s="195" t="s">
        <v>133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</row>
    <row r="50" spans="1:27" ht="48.75" customHeight="1" x14ac:dyDescent="0.2">
      <c r="A50" s="195" t="s">
        <v>131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</row>
    <row r="51" spans="1:27" ht="43.5" customHeight="1" x14ac:dyDescent="0.2">
      <c r="A51" s="195" t="s">
        <v>132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</row>
    <row r="52" spans="1:27" x14ac:dyDescent="0.2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</row>
    <row r="53" spans="1:27" x14ac:dyDescent="0.2">
      <c r="A53" s="29"/>
      <c r="B53" s="29"/>
      <c r="C53" s="29"/>
      <c r="D53" s="29"/>
      <c r="E53" s="29"/>
      <c r="F53" s="6"/>
      <c r="G53" s="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27" ht="15" x14ac:dyDescent="0.2">
      <c r="A54" s="196" t="s">
        <v>134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</row>
    <row r="55" spans="1:27" x14ac:dyDescent="0.2">
      <c r="A55" s="29"/>
      <c r="B55" s="29"/>
      <c r="C55" s="29"/>
      <c r="D55" s="29"/>
      <c r="E55" s="29"/>
      <c r="F55" s="6"/>
      <c r="G55" s="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27" x14ac:dyDescent="0.2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</row>
    <row r="57" spans="1:27" x14ac:dyDescent="0.2">
      <c r="A57" s="29"/>
      <c r="B57" s="29"/>
      <c r="C57" s="29"/>
      <c r="D57" s="29"/>
      <c r="E57" s="29"/>
      <c r="F57" s="6"/>
      <c r="G57" s="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27" x14ac:dyDescent="0.2">
      <c r="A58" s="194"/>
      <c r="B58" s="194"/>
      <c r="C58" s="194"/>
      <c r="D58" s="194"/>
      <c r="E58" s="194"/>
      <c r="F58" s="194"/>
      <c r="G58" s="4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27" x14ac:dyDescent="0.2">
      <c r="A59" s="29"/>
      <c r="B59" s="29"/>
      <c r="C59" s="29"/>
      <c r="D59" s="29"/>
      <c r="E59" s="29"/>
      <c r="F59" s="6"/>
      <c r="G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</sheetData>
  <sortState ref="A26:AC41">
    <sortCondition ref="H26:H41"/>
  </sortState>
  <mergeCells count="19">
    <mergeCell ref="J8:J9"/>
    <mergeCell ref="K8:K9"/>
    <mergeCell ref="I8:I9"/>
    <mergeCell ref="X8:AC8"/>
    <mergeCell ref="A49:AA49"/>
    <mergeCell ref="B8:C9"/>
    <mergeCell ref="D8:E9"/>
    <mergeCell ref="F8:G9"/>
    <mergeCell ref="A8:A9"/>
    <mergeCell ref="H8:H9"/>
    <mergeCell ref="A16:H16"/>
    <mergeCell ref="A25:H25"/>
    <mergeCell ref="A42:H42"/>
    <mergeCell ref="A43:I43"/>
    <mergeCell ref="A56:R56"/>
    <mergeCell ref="A58:F58"/>
    <mergeCell ref="A51:AA52"/>
    <mergeCell ref="A50:AA50"/>
    <mergeCell ref="A54:AA54"/>
  </mergeCells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AC43"/>
  <sheetViews>
    <sheetView topLeftCell="A13" workbookViewId="0">
      <selection activeCell="J14" sqref="J14:L16"/>
    </sheetView>
  </sheetViews>
  <sheetFormatPr baseColWidth="10" defaultRowHeight="15" x14ac:dyDescent="0.25"/>
  <cols>
    <col min="1" max="1" width="2.7109375" style="102" customWidth="1"/>
    <col min="2" max="2" width="2.28515625" style="102" customWidth="1"/>
    <col min="3" max="3" width="28" style="102" customWidth="1"/>
    <col min="4" max="4" width="42" style="102" customWidth="1"/>
    <col min="5" max="5" width="18" style="102" customWidth="1"/>
    <col min="6" max="6" width="31.42578125" style="102" customWidth="1"/>
    <col min="7" max="7" width="33.7109375" style="102" customWidth="1"/>
    <col min="8" max="8" width="14.28515625" style="102" customWidth="1"/>
    <col min="9" max="15" width="11.42578125" style="102"/>
    <col min="16" max="16" width="11.42578125" style="103"/>
    <col min="17" max="17" width="11.7109375" style="103" customWidth="1"/>
    <col min="18" max="18" width="21" style="103" customWidth="1"/>
    <col min="19" max="19" width="13" style="103" customWidth="1"/>
    <col min="20" max="20" width="11.42578125" style="103"/>
    <col min="21" max="22" width="11.42578125" style="102"/>
    <col min="23" max="16384" width="11.42578125" style="104"/>
  </cols>
  <sheetData>
    <row r="2" spans="3:19" ht="37.5" customHeight="1" x14ac:dyDescent="0.25">
      <c r="C2" s="237" t="s">
        <v>41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4" spans="3:19" ht="16.5" customHeight="1" x14ac:dyDescent="0.25">
      <c r="C4" s="238" t="s">
        <v>47</v>
      </c>
      <c r="D4" s="239" t="s">
        <v>35</v>
      </c>
      <c r="E4" s="240" t="s">
        <v>48</v>
      </c>
      <c r="F4" s="241" t="s">
        <v>49</v>
      </c>
      <c r="G4" s="242" t="s">
        <v>50</v>
      </c>
      <c r="H4" s="243" t="s">
        <v>36</v>
      </c>
      <c r="I4" s="245" t="s">
        <v>51</v>
      </c>
      <c r="J4" s="246" t="s">
        <v>53</v>
      </c>
      <c r="K4" s="246"/>
      <c r="L4" s="246"/>
      <c r="M4" s="246"/>
      <c r="N4" s="246"/>
      <c r="O4" s="246"/>
    </row>
    <row r="5" spans="3:19" ht="91.5" customHeight="1" x14ac:dyDescent="0.25">
      <c r="C5" s="238"/>
      <c r="D5" s="239"/>
      <c r="E5" s="240"/>
      <c r="F5" s="241"/>
      <c r="G5" s="242"/>
      <c r="H5" s="244"/>
      <c r="I5" s="245"/>
      <c r="J5" s="105" t="s">
        <v>54</v>
      </c>
      <c r="K5" s="106" t="s">
        <v>55</v>
      </c>
      <c r="L5" s="107" t="s">
        <v>56</v>
      </c>
      <c r="M5" s="108" t="s">
        <v>37</v>
      </c>
      <c r="N5" s="109" t="s">
        <v>38</v>
      </c>
      <c r="O5" s="110" t="s">
        <v>39</v>
      </c>
    </row>
    <row r="6" spans="3:19" ht="29.25" customHeight="1" x14ac:dyDescent="0.25">
      <c r="C6" s="158" t="s">
        <v>81</v>
      </c>
      <c r="D6" s="158" t="s">
        <v>82</v>
      </c>
      <c r="E6" s="158" t="s">
        <v>83</v>
      </c>
      <c r="F6" s="158" t="s">
        <v>84</v>
      </c>
      <c r="G6" s="158" t="s">
        <v>85</v>
      </c>
      <c r="H6" s="159">
        <v>0</v>
      </c>
      <c r="I6" s="160">
        <v>1500</v>
      </c>
      <c r="J6" s="161">
        <v>1500</v>
      </c>
      <c r="K6" s="161">
        <v>1500</v>
      </c>
      <c r="L6" s="161">
        <v>1500</v>
      </c>
      <c r="M6" s="162">
        <f t="shared" ref="M6:M20" si="0">J6/I6</f>
        <v>1</v>
      </c>
      <c r="N6" s="162">
        <f t="shared" ref="N6:N20" si="1">K6/I6</f>
        <v>1</v>
      </c>
      <c r="O6" s="162">
        <f t="shared" ref="O6:O20" si="2">L6/I6</f>
        <v>1</v>
      </c>
    </row>
    <row r="7" spans="3:19" ht="30" customHeight="1" thickBot="1" x14ac:dyDescent="0.3">
      <c r="C7" s="111" t="s">
        <v>81</v>
      </c>
      <c r="D7" s="111" t="s">
        <v>86</v>
      </c>
      <c r="E7" s="111" t="s">
        <v>83</v>
      </c>
      <c r="F7" s="111" t="s">
        <v>84</v>
      </c>
      <c r="G7" s="111" t="s">
        <v>85</v>
      </c>
      <c r="H7" s="113">
        <v>0</v>
      </c>
      <c r="I7" s="114">
        <v>2000</v>
      </c>
      <c r="J7" s="115">
        <v>1999.78</v>
      </c>
      <c r="K7" s="115">
        <v>1999.78</v>
      </c>
      <c r="L7" s="115">
        <v>1999.78</v>
      </c>
      <c r="M7" s="112">
        <f t="shared" si="0"/>
        <v>0.99988999999999995</v>
      </c>
      <c r="N7" s="112">
        <f t="shared" si="1"/>
        <v>0.99988999999999995</v>
      </c>
      <c r="O7" s="112">
        <f t="shared" si="2"/>
        <v>0.99988999999999995</v>
      </c>
    </row>
    <row r="8" spans="3:19" ht="21" customHeight="1" thickBot="1" x14ac:dyDescent="0.3">
      <c r="C8" s="116"/>
      <c r="D8" s="117" t="s">
        <v>87</v>
      </c>
      <c r="E8" s="116"/>
      <c r="F8" s="116"/>
      <c r="G8" s="116"/>
      <c r="H8" s="118">
        <f>+H6+H7</f>
        <v>0</v>
      </c>
      <c r="I8" s="118">
        <f>+I6+I7</f>
        <v>3500</v>
      </c>
      <c r="J8" s="118">
        <f t="shared" ref="J8:L8" si="3">+J6+J7</f>
        <v>3499.7799999999997</v>
      </c>
      <c r="K8" s="118">
        <f t="shared" si="3"/>
        <v>3499.7799999999997</v>
      </c>
      <c r="L8" s="118">
        <f t="shared" si="3"/>
        <v>3499.7799999999997</v>
      </c>
      <c r="M8" s="119">
        <f t="shared" si="0"/>
        <v>0.99993714285714275</v>
      </c>
      <c r="N8" s="119">
        <f t="shared" si="1"/>
        <v>0.99993714285714275</v>
      </c>
      <c r="O8" s="119">
        <f t="shared" si="2"/>
        <v>0.99993714285714275</v>
      </c>
    </row>
    <row r="9" spans="3:19" ht="30.75" x14ac:dyDescent="0.3">
      <c r="C9" s="120" t="s">
        <v>88</v>
      </c>
      <c r="D9" s="121" t="s">
        <v>89</v>
      </c>
      <c r="E9" s="121" t="s">
        <v>90</v>
      </c>
      <c r="F9" s="120" t="s">
        <v>84</v>
      </c>
      <c r="G9" s="120" t="s">
        <v>91</v>
      </c>
      <c r="H9" s="122">
        <v>0</v>
      </c>
      <c r="I9" s="122">
        <v>49196</v>
      </c>
      <c r="J9" s="122">
        <v>49196</v>
      </c>
      <c r="K9" s="122">
        <v>49196</v>
      </c>
      <c r="L9" s="122">
        <v>49196</v>
      </c>
      <c r="M9" s="123">
        <f t="shared" si="0"/>
        <v>1</v>
      </c>
      <c r="N9" s="123">
        <f t="shared" si="1"/>
        <v>1</v>
      </c>
      <c r="O9" s="123">
        <f t="shared" si="2"/>
        <v>1</v>
      </c>
      <c r="Q9" s="124" t="s">
        <v>92</v>
      </c>
      <c r="R9" s="125"/>
    </row>
    <row r="10" spans="3:19" x14ac:dyDescent="0.25">
      <c r="C10" s="126"/>
      <c r="D10" s="127"/>
      <c r="E10" s="127"/>
      <c r="F10" s="126"/>
      <c r="G10" s="126" t="s">
        <v>93</v>
      </c>
      <c r="H10" s="128">
        <v>0</v>
      </c>
      <c r="I10" s="128">
        <v>2000</v>
      </c>
      <c r="J10" s="128">
        <v>2000</v>
      </c>
      <c r="K10" s="128">
        <v>2000</v>
      </c>
      <c r="L10" s="128">
        <v>2000</v>
      </c>
      <c r="M10" s="129">
        <f t="shared" si="0"/>
        <v>1</v>
      </c>
      <c r="N10" s="129">
        <f t="shared" si="1"/>
        <v>1</v>
      </c>
      <c r="O10" s="129">
        <f t="shared" si="2"/>
        <v>1</v>
      </c>
    </row>
    <row r="11" spans="3:19" x14ac:dyDescent="0.25">
      <c r="C11" s="126"/>
      <c r="D11" s="127"/>
      <c r="E11" s="127"/>
      <c r="F11" s="126"/>
      <c r="G11" s="126" t="s">
        <v>94</v>
      </c>
      <c r="H11" s="128">
        <v>0</v>
      </c>
      <c r="I11" s="128">
        <v>33000</v>
      </c>
      <c r="J11" s="128">
        <v>25000</v>
      </c>
      <c r="K11" s="128">
        <v>25000</v>
      </c>
      <c r="L11" s="128">
        <v>25000</v>
      </c>
      <c r="M11" s="129">
        <f t="shared" si="0"/>
        <v>0.75757575757575757</v>
      </c>
      <c r="N11" s="129">
        <f t="shared" si="1"/>
        <v>0.75757575757575757</v>
      </c>
      <c r="O11" s="129">
        <f t="shared" si="2"/>
        <v>0.75757575757575757</v>
      </c>
    </row>
    <row r="12" spans="3:19" ht="15.75" thickBot="1" x14ac:dyDescent="0.3">
      <c r="C12" s="130"/>
      <c r="D12" s="131"/>
      <c r="E12" s="131"/>
      <c r="F12" s="130"/>
      <c r="G12" s="130" t="s">
        <v>95</v>
      </c>
      <c r="H12" s="132">
        <v>0</v>
      </c>
      <c r="I12" s="132">
        <v>293804</v>
      </c>
      <c r="J12" s="132">
        <v>286002.71999999997</v>
      </c>
      <c r="K12" s="132">
        <v>286002.71999999997</v>
      </c>
      <c r="L12" s="132">
        <v>286002.71999999997</v>
      </c>
      <c r="M12" s="133">
        <f t="shared" si="0"/>
        <v>0.97344733223509539</v>
      </c>
      <c r="N12" s="133">
        <f t="shared" si="1"/>
        <v>0.97344733223509539</v>
      </c>
      <c r="O12" s="133">
        <f t="shared" si="2"/>
        <v>0.97344733223509539</v>
      </c>
    </row>
    <row r="13" spans="3:19" ht="16.5" thickBot="1" x14ac:dyDescent="0.3">
      <c r="C13" s="134"/>
      <c r="D13" s="135" t="s">
        <v>96</v>
      </c>
      <c r="E13" s="135"/>
      <c r="F13" s="134"/>
      <c r="G13" s="134"/>
      <c r="H13" s="136">
        <f>+H9+H10+H11+H12</f>
        <v>0</v>
      </c>
      <c r="I13" s="136">
        <f t="shared" ref="I13:L13" si="4">+I9+I10+I11+I12</f>
        <v>378000</v>
      </c>
      <c r="J13" s="136">
        <f t="shared" si="4"/>
        <v>362198.72</v>
      </c>
      <c r="K13" s="136">
        <f t="shared" si="4"/>
        <v>362198.72</v>
      </c>
      <c r="L13" s="136">
        <f t="shared" si="4"/>
        <v>362198.72</v>
      </c>
      <c r="M13" s="137">
        <f t="shared" si="0"/>
        <v>0.95819767195767191</v>
      </c>
      <c r="N13" s="137">
        <f t="shared" si="1"/>
        <v>0.95819767195767191</v>
      </c>
      <c r="O13" s="137">
        <f t="shared" si="2"/>
        <v>0.95819767195767191</v>
      </c>
      <c r="Q13" s="138">
        <f>SUM(L9:L13)</f>
        <v>724397.44</v>
      </c>
      <c r="R13" s="139" t="s">
        <v>97</v>
      </c>
      <c r="S13" s="140">
        <f>SUM(Q13)</f>
        <v>724397.44</v>
      </c>
    </row>
    <row r="14" spans="3:19" ht="30.75" thickBot="1" x14ac:dyDescent="0.3">
      <c r="C14" s="120" t="s">
        <v>88</v>
      </c>
      <c r="D14" s="121" t="s">
        <v>89</v>
      </c>
      <c r="E14" s="121" t="s">
        <v>90</v>
      </c>
      <c r="F14" s="120" t="s">
        <v>98</v>
      </c>
      <c r="G14" s="141" t="s">
        <v>99</v>
      </c>
      <c r="H14" s="122">
        <v>0</v>
      </c>
      <c r="I14" s="122">
        <v>81100</v>
      </c>
      <c r="J14" s="122">
        <v>78840.009999999995</v>
      </c>
      <c r="K14" s="122">
        <v>78840.009999999995</v>
      </c>
      <c r="L14" s="122">
        <v>78840.009999999995</v>
      </c>
      <c r="M14" s="142">
        <f t="shared" si="0"/>
        <v>0.97213329223181255</v>
      </c>
      <c r="N14" s="142">
        <f t="shared" si="1"/>
        <v>0.97213329223181255</v>
      </c>
      <c r="O14" s="142">
        <f t="shared" si="2"/>
        <v>0.97213329223181255</v>
      </c>
      <c r="Q14" s="124" t="s">
        <v>100</v>
      </c>
    </row>
    <row r="15" spans="3:19" x14ac:dyDescent="0.25">
      <c r="C15" s="126"/>
      <c r="D15" s="127"/>
      <c r="E15" s="127"/>
      <c r="F15" s="126"/>
      <c r="G15" s="126" t="s">
        <v>101</v>
      </c>
      <c r="H15" s="128">
        <v>0</v>
      </c>
      <c r="I15" s="128">
        <v>8500</v>
      </c>
      <c r="J15" s="128">
        <v>8500</v>
      </c>
      <c r="K15" s="128">
        <v>8500</v>
      </c>
      <c r="L15" s="128">
        <v>8500</v>
      </c>
      <c r="M15" s="129">
        <f t="shared" si="0"/>
        <v>1</v>
      </c>
      <c r="N15" s="129">
        <f t="shared" si="1"/>
        <v>1</v>
      </c>
      <c r="O15" s="129">
        <f t="shared" si="2"/>
        <v>1</v>
      </c>
    </row>
    <row r="16" spans="3:19" ht="15.75" thickBot="1" x14ac:dyDescent="0.3">
      <c r="C16" s="130"/>
      <c r="D16" s="131"/>
      <c r="E16" s="131"/>
      <c r="F16" s="130"/>
      <c r="G16" s="130" t="s">
        <v>125</v>
      </c>
      <c r="H16" s="132">
        <v>0</v>
      </c>
      <c r="I16" s="132">
        <v>14000</v>
      </c>
      <c r="J16" s="132">
        <v>14000</v>
      </c>
      <c r="K16" s="132">
        <v>14000</v>
      </c>
      <c r="L16" s="132">
        <v>14000</v>
      </c>
      <c r="M16" s="133">
        <f t="shared" si="0"/>
        <v>1</v>
      </c>
      <c r="N16" s="133">
        <f t="shared" si="1"/>
        <v>1</v>
      </c>
      <c r="O16" s="133">
        <f t="shared" si="2"/>
        <v>1</v>
      </c>
    </row>
    <row r="17" spans="3:29" ht="15.75" thickBot="1" x14ac:dyDescent="0.3">
      <c r="C17" s="143"/>
      <c r="D17" s="135" t="s">
        <v>96</v>
      </c>
      <c r="E17" s="144"/>
      <c r="F17" s="143"/>
      <c r="G17" s="143"/>
      <c r="H17" s="145">
        <f>+H14+H15+H16</f>
        <v>0</v>
      </c>
      <c r="I17" s="145">
        <f t="shared" ref="I17:L17" si="5">+I14+I15+I16</f>
        <v>103600</v>
      </c>
      <c r="J17" s="145">
        <f t="shared" si="5"/>
        <v>101340.01</v>
      </c>
      <c r="K17" s="145">
        <f t="shared" si="5"/>
        <v>101340.01</v>
      </c>
      <c r="L17" s="145">
        <f t="shared" si="5"/>
        <v>101340.01</v>
      </c>
      <c r="M17" s="146">
        <f t="shared" si="0"/>
        <v>0.97818542471042469</v>
      </c>
      <c r="N17" s="146">
        <f t="shared" si="1"/>
        <v>0.97818542471042469</v>
      </c>
      <c r="O17" s="146">
        <f t="shared" si="2"/>
        <v>0.97818542471042469</v>
      </c>
      <c r="P17" s="147"/>
    </row>
    <row r="18" spans="3:29" ht="15.75" thickBot="1" x14ac:dyDescent="0.3">
      <c r="C18" s="148"/>
      <c r="D18" s="149" t="s">
        <v>102</v>
      </c>
      <c r="E18" s="149"/>
      <c r="F18" s="148"/>
      <c r="G18" s="148"/>
      <c r="H18" s="150">
        <f>+H13+H17</f>
        <v>0</v>
      </c>
      <c r="I18" s="150">
        <f t="shared" ref="I18:L18" si="6">+I13+I17</f>
        <v>481600</v>
      </c>
      <c r="J18" s="150">
        <f t="shared" si="6"/>
        <v>463538.73</v>
      </c>
      <c r="K18" s="150">
        <f t="shared" si="6"/>
        <v>463538.73</v>
      </c>
      <c r="L18" s="150">
        <f t="shared" si="6"/>
        <v>463538.73</v>
      </c>
      <c r="M18" s="151">
        <f t="shared" si="0"/>
        <v>0.96249736295681054</v>
      </c>
      <c r="N18" s="151">
        <f t="shared" si="1"/>
        <v>0.96249736295681054</v>
      </c>
      <c r="O18" s="151">
        <f t="shared" si="2"/>
        <v>0.96249736295681054</v>
      </c>
    </row>
    <row r="19" spans="3:29" ht="15.75" thickBot="1" x14ac:dyDescent="0.3">
      <c r="C19" s="154"/>
      <c r="D19" s="155"/>
      <c r="E19" s="155"/>
      <c r="F19" s="154"/>
      <c r="G19" s="154"/>
      <c r="H19" s="156"/>
      <c r="I19" s="156"/>
      <c r="J19" s="156"/>
      <c r="K19" s="156"/>
      <c r="L19" s="156"/>
      <c r="M19" s="157"/>
      <c r="N19" s="157"/>
      <c r="O19" s="157"/>
    </row>
    <row r="20" spans="3:29" ht="21" customHeight="1" x14ac:dyDescent="0.25">
      <c r="C20" s="167"/>
      <c r="D20" s="168" t="s">
        <v>103</v>
      </c>
      <c r="E20" s="168"/>
      <c r="F20" s="169"/>
      <c r="G20" s="169"/>
      <c r="H20" s="170">
        <f>+H8+H18</f>
        <v>0</v>
      </c>
      <c r="I20" s="170">
        <f t="shared" ref="I20:L20" si="7">+I8+I18</f>
        <v>485100</v>
      </c>
      <c r="J20" s="170">
        <f t="shared" si="7"/>
        <v>467038.51</v>
      </c>
      <c r="K20" s="170">
        <f t="shared" si="7"/>
        <v>467038.51</v>
      </c>
      <c r="L20" s="170">
        <f t="shared" si="7"/>
        <v>467038.51</v>
      </c>
      <c r="M20" s="171">
        <f t="shared" si="0"/>
        <v>0.9627674912389198</v>
      </c>
      <c r="N20" s="171">
        <f t="shared" si="1"/>
        <v>0.9627674912389198</v>
      </c>
      <c r="O20" s="171">
        <f t="shared" si="2"/>
        <v>0.9627674912389198</v>
      </c>
    </row>
    <row r="21" spans="3:29" x14ac:dyDescent="0.25">
      <c r="C21" s="163"/>
      <c r="D21" s="164"/>
      <c r="E21" s="164"/>
      <c r="F21" s="163"/>
      <c r="G21" s="163"/>
      <c r="H21" s="165"/>
      <c r="I21" s="165"/>
      <c r="J21" s="165"/>
      <c r="K21" s="165"/>
      <c r="L21" s="165"/>
      <c r="M21" s="166"/>
      <c r="N21" s="166"/>
      <c r="O21" s="166"/>
    </row>
    <row r="22" spans="3:29" s="102" customFormat="1" ht="21" customHeight="1" x14ac:dyDescent="0.25">
      <c r="C22" s="26" t="s">
        <v>127</v>
      </c>
      <c r="D22" s="42"/>
      <c r="E22" s="42"/>
      <c r="F22" s="41"/>
      <c r="G22" s="41"/>
      <c r="H22" s="43"/>
      <c r="I22" s="43"/>
      <c r="J22" s="43"/>
      <c r="K22" s="43"/>
      <c r="L22" s="43"/>
      <c r="M22" s="44"/>
      <c r="N22" s="44"/>
      <c r="O22" s="44"/>
      <c r="P22" s="33"/>
      <c r="Q22" s="33"/>
      <c r="R22" s="33"/>
      <c r="S22" s="33"/>
      <c r="T22" s="33"/>
      <c r="U22" s="32"/>
      <c r="V22" s="32"/>
      <c r="W22" s="34"/>
      <c r="X22" s="34"/>
      <c r="Y22" s="34"/>
      <c r="Z22" s="34"/>
      <c r="AA22" s="34"/>
      <c r="AB22" s="34"/>
      <c r="AC22" s="34"/>
    </row>
    <row r="23" spans="3:29" s="102" customFormat="1" x14ac:dyDescent="0.25">
      <c r="C23" s="28" t="s">
        <v>79</v>
      </c>
      <c r="D23" s="42"/>
      <c r="E23" s="42"/>
      <c r="F23" s="41"/>
      <c r="G23" s="41"/>
      <c r="H23" s="43"/>
      <c r="I23" s="43"/>
      <c r="J23" s="43"/>
      <c r="K23" s="43"/>
      <c r="L23" s="43"/>
      <c r="M23" s="44"/>
      <c r="N23" s="44"/>
      <c r="O23" s="44"/>
      <c r="P23" s="33"/>
      <c r="Q23" s="33"/>
      <c r="R23" s="33"/>
      <c r="S23" s="33"/>
      <c r="T23" s="33"/>
      <c r="U23" s="32"/>
      <c r="V23" s="32"/>
      <c r="W23" s="34"/>
      <c r="X23" s="34"/>
      <c r="Y23" s="34"/>
      <c r="Z23" s="34"/>
      <c r="AA23" s="34"/>
      <c r="AB23" s="34"/>
      <c r="AC23" s="34"/>
    </row>
    <row r="24" spans="3:29" s="102" customFormat="1" x14ac:dyDescent="0.25">
      <c r="C24" s="26" t="s">
        <v>119</v>
      </c>
      <c r="D24" s="42"/>
      <c r="E24" s="42"/>
      <c r="F24" s="41"/>
      <c r="G24" s="41"/>
      <c r="H24" s="43"/>
      <c r="I24" s="43"/>
      <c r="J24" s="43"/>
      <c r="K24" s="43"/>
      <c r="L24" s="43"/>
      <c r="M24" s="44"/>
      <c r="N24" s="44"/>
      <c r="O24" s="44"/>
      <c r="P24" s="33"/>
      <c r="Q24" s="33"/>
      <c r="R24" s="33"/>
      <c r="S24" s="33"/>
      <c r="T24" s="33"/>
      <c r="U24" s="32"/>
      <c r="V24" s="32"/>
      <c r="W24" s="34"/>
      <c r="X24" s="34"/>
      <c r="Y24" s="34"/>
      <c r="Z24" s="34"/>
      <c r="AA24" s="34"/>
      <c r="AB24" s="34"/>
      <c r="AC24" s="34"/>
    </row>
    <row r="25" spans="3:29" ht="7.5" customHeight="1" x14ac:dyDescent="0.25">
      <c r="C25" s="195" t="s">
        <v>130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33"/>
      <c r="Q25" s="33"/>
      <c r="R25" s="33"/>
      <c r="S25" s="33"/>
      <c r="T25" s="33"/>
      <c r="U25" s="32"/>
      <c r="V25" s="32"/>
      <c r="W25" s="34"/>
      <c r="X25" s="34"/>
      <c r="Y25" s="34"/>
      <c r="Z25" s="34"/>
      <c r="AA25" s="34"/>
      <c r="AB25" s="34"/>
      <c r="AC25" s="34"/>
    </row>
    <row r="26" spans="3:29" ht="27.75" customHeight="1" x14ac:dyDescent="0.25"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3:29" ht="2.25" customHeight="1" x14ac:dyDescent="0.25">
      <c r="C27" s="195" t="s">
        <v>120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3:29" ht="27.75" customHeight="1" x14ac:dyDescent="0.25">
      <c r="C28" s="195" t="s">
        <v>129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</row>
    <row r="29" spans="3:29" ht="3" customHeight="1" x14ac:dyDescent="0.25"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</row>
    <row r="30" spans="3:29" ht="16.5" customHeight="1" x14ac:dyDescent="0.25">
      <c r="C30" s="236" t="s">
        <v>128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</row>
    <row r="31" spans="3:29" x14ac:dyDescent="0.25">
      <c r="C31" s="152"/>
    </row>
    <row r="32" spans="3:29" x14ac:dyDescent="0.25">
      <c r="C32" s="152"/>
    </row>
    <row r="33" spans="1:22" x14ac:dyDescent="0.25">
      <c r="C33" s="152"/>
    </row>
    <row r="34" spans="1:22" x14ac:dyDescent="0.25">
      <c r="C34" s="153"/>
    </row>
    <row r="35" spans="1:22" x14ac:dyDescent="0.25">
      <c r="C35" s="153"/>
    </row>
    <row r="36" spans="1:22" ht="6.75" customHeight="1" x14ac:dyDescent="0.25">
      <c r="C36" s="152"/>
    </row>
    <row r="37" spans="1:22" x14ac:dyDescent="0.25">
      <c r="C37" s="153"/>
    </row>
    <row r="38" spans="1:22" x14ac:dyDescent="0.25">
      <c r="C38" s="153"/>
    </row>
    <row r="39" spans="1:22" x14ac:dyDescent="0.25">
      <c r="C39" s="152"/>
    </row>
    <row r="40" spans="1:22" x14ac:dyDescent="0.25">
      <c r="C40" s="152"/>
    </row>
    <row r="41" spans="1:22" x14ac:dyDescent="0.25">
      <c r="C41" s="152"/>
    </row>
    <row r="42" spans="1:22" ht="15.75" thickBot="1" x14ac:dyDescent="0.3"/>
    <row r="43" spans="1:22" s="103" customFormat="1" ht="30.75" customHeight="1" thickBot="1" x14ac:dyDescent="0.3">
      <c r="A43" s="102"/>
      <c r="B43" s="102"/>
      <c r="C43" s="233" t="s">
        <v>126</v>
      </c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5"/>
      <c r="U43" s="102"/>
      <c r="V43" s="102"/>
    </row>
  </sheetData>
  <mergeCells count="14">
    <mergeCell ref="C2:N2"/>
    <mergeCell ref="C4:C5"/>
    <mergeCell ref="D4:D5"/>
    <mergeCell ref="E4:E5"/>
    <mergeCell ref="F4:F5"/>
    <mergeCell ref="G4:G5"/>
    <mergeCell ref="H4:H5"/>
    <mergeCell ref="I4:I5"/>
    <mergeCell ref="J4:O4"/>
    <mergeCell ref="C43:O43"/>
    <mergeCell ref="C25:O26"/>
    <mergeCell ref="C27:O27"/>
    <mergeCell ref="C28:O28"/>
    <mergeCell ref="C30:AC30"/>
  </mergeCells>
  <printOptions horizontalCentered="1"/>
  <pageMargins left="0" right="0" top="0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14F"/>
  </sheetPr>
  <dimension ref="A3:AD70"/>
  <sheetViews>
    <sheetView topLeftCell="A46" workbookViewId="0">
      <selection activeCell="H68" sqref="H68"/>
    </sheetView>
  </sheetViews>
  <sheetFormatPr baseColWidth="10" defaultRowHeight="12.75" x14ac:dyDescent="0.2"/>
  <cols>
    <col min="1" max="1" width="5.140625" customWidth="1"/>
    <col min="2" max="2" width="9" customWidth="1"/>
    <col min="3" max="3" width="9.7109375" customWidth="1"/>
    <col min="4" max="4" width="19" customWidth="1"/>
    <col min="5" max="5" width="6" customWidth="1"/>
    <col min="6" max="6" width="5" customWidth="1"/>
    <col min="7" max="7" width="7.28515625" customWidth="1"/>
    <col min="8" max="8" width="12.5703125" customWidth="1"/>
    <col min="9" max="9" width="11.140625" customWidth="1"/>
    <col min="10" max="10" width="39.85546875" customWidth="1"/>
    <col min="11" max="11" width="13" style="1" bestFit="1" customWidth="1"/>
    <col min="12" max="12" width="14" style="1" customWidth="1"/>
    <col min="13" max="13" width="3.85546875" style="1" hidden="1" customWidth="1"/>
    <col min="14" max="14" width="1.7109375" style="1" hidden="1" customWidth="1"/>
    <col min="15" max="15" width="5.7109375" style="1" hidden="1" customWidth="1"/>
    <col min="16" max="16" width="3.85546875" style="1" hidden="1" customWidth="1"/>
    <col min="17" max="17" width="2.7109375" style="1" hidden="1" customWidth="1"/>
    <col min="18" max="18" width="2" style="1" hidden="1" customWidth="1"/>
    <col min="19" max="19" width="2.28515625" style="1" hidden="1" customWidth="1"/>
    <col min="20" max="20" width="3.85546875" style="1" hidden="1" customWidth="1"/>
    <col min="21" max="21" width="2.140625" style="1" hidden="1" customWidth="1"/>
    <col min="22" max="22" width="7" style="1" hidden="1" customWidth="1"/>
    <col min="23" max="23" width="12" style="1" hidden="1" customWidth="1"/>
    <col min="24" max="24" width="29.7109375" style="1" hidden="1" customWidth="1"/>
    <col min="25" max="25" width="16.140625" style="1" customWidth="1"/>
    <col min="26" max="26" width="14.5703125" customWidth="1"/>
    <col min="27" max="27" width="12.85546875" customWidth="1"/>
    <col min="28" max="30" width="11.5703125" bestFit="1" customWidth="1"/>
  </cols>
  <sheetData>
    <row r="3" spans="1:30" ht="18" x14ac:dyDescent="0.25">
      <c r="J3" s="36" t="s">
        <v>106</v>
      </c>
    </row>
    <row r="5" spans="1:30" ht="15" x14ac:dyDescent="0.2">
      <c r="B5" s="4" t="s">
        <v>41</v>
      </c>
      <c r="C5" s="4"/>
      <c r="D5" s="5"/>
      <c r="E5" s="6"/>
      <c r="F5" s="6"/>
      <c r="G5" s="6"/>
      <c r="H5" s="6"/>
      <c r="I5" s="5"/>
      <c r="J5" s="5"/>
      <c r="K5" s="5"/>
      <c r="L5" s="7"/>
      <c r="M5" s="7"/>
      <c r="N5" s="7"/>
      <c r="O5" s="7"/>
      <c r="P5" s="7"/>
      <c r="Q5" s="7"/>
    </row>
    <row r="6" spans="1:30" ht="15.75" x14ac:dyDescent="0.25">
      <c r="B6" s="8" t="s">
        <v>124</v>
      </c>
      <c r="C6" s="8"/>
      <c r="D6" s="5"/>
      <c r="E6" s="6"/>
      <c r="F6" s="6"/>
      <c r="G6" s="6"/>
      <c r="H6" s="6"/>
      <c r="I6" s="5"/>
      <c r="J6" s="5"/>
      <c r="K6" s="5"/>
      <c r="L6" s="7"/>
      <c r="M6" s="7"/>
      <c r="N6" s="7"/>
      <c r="O6" s="7"/>
      <c r="P6" s="7"/>
      <c r="Q6" s="7"/>
    </row>
    <row r="7" spans="1:30" ht="13.5" thickBot="1" x14ac:dyDescent="0.25"/>
    <row r="8" spans="1:30" s="2" customFormat="1" ht="17.25" customHeight="1" x14ac:dyDescent="0.2">
      <c r="A8" s="247" t="s">
        <v>47</v>
      </c>
      <c r="B8" s="248"/>
      <c r="C8" s="257" t="s">
        <v>35</v>
      </c>
      <c r="D8" s="206"/>
      <c r="E8" s="209" t="s">
        <v>48</v>
      </c>
      <c r="F8" s="210"/>
      <c r="G8" s="213" t="s">
        <v>49</v>
      </c>
      <c r="H8" s="214"/>
      <c r="I8" s="219" t="s">
        <v>50</v>
      </c>
      <c r="J8" s="201" t="s">
        <v>52</v>
      </c>
      <c r="K8" s="197" t="s">
        <v>36</v>
      </c>
      <c r="L8" s="199" t="s">
        <v>51</v>
      </c>
      <c r="M8" s="3" t="s">
        <v>0</v>
      </c>
      <c r="N8" s="3" t="s">
        <v>1</v>
      </c>
      <c r="O8" s="3" t="s">
        <v>2</v>
      </c>
      <c r="P8" s="3" t="s">
        <v>3</v>
      </c>
      <c r="Q8" s="3" t="s">
        <v>4</v>
      </c>
      <c r="R8" s="3" t="s">
        <v>5</v>
      </c>
      <c r="S8" s="3" t="s">
        <v>6</v>
      </c>
      <c r="T8" s="3" t="s">
        <v>7</v>
      </c>
      <c r="U8" s="3" t="s">
        <v>8</v>
      </c>
      <c r="V8" s="3" t="s">
        <v>9</v>
      </c>
      <c r="W8" s="3" t="s">
        <v>10</v>
      </c>
      <c r="X8" s="3" t="s">
        <v>11</v>
      </c>
      <c r="Y8" s="203" t="s">
        <v>53</v>
      </c>
      <c r="Z8" s="203"/>
      <c r="AA8" s="203"/>
      <c r="AB8" s="203"/>
      <c r="AC8" s="203"/>
      <c r="AD8" s="204"/>
    </row>
    <row r="9" spans="1:30" s="2" customFormat="1" ht="91.5" customHeight="1" thickBot="1" x14ac:dyDescent="0.25">
      <c r="A9" s="249"/>
      <c r="B9" s="250"/>
      <c r="C9" s="258"/>
      <c r="D9" s="208"/>
      <c r="E9" s="211"/>
      <c r="F9" s="212"/>
      <c r="G9" s="215"/>
      <c r="H9" s="216"/>
      <c r="I9" s="220"/>
      <c r="J9" s="202"/>
      <c r="K9" s="198"/>
      <c r="L9" s="20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20" t="s">
        <v>54</v>
      </c>
      <c r="Z9" s="21" t="s">
        <v>55</v>
      </c>
      <c r="AA9" s="22" t="s">
        <v>56</v>
      </c>
      <c r="AB9" s="23" t="s">
        <v>37</v>
      </c>
      <c r="AC9" s="24" t="s">
        <v>38</v>
      </c>
      <c r="AD9" s="25" t="s">
        <v>39</v>
      </c>
    </row>
    <row r="10" spans="1:30" ht="12.75" customHeight="1" x14ac:dyDescent="0.2">
      <c r="A10" s="99" t="s">
        <v>12</v>
      </c>
      <c r="B10" s="100" t="s">
        <v>104</v>
      </c>
      <c r="C10" s="48" t="s">
        <v>13</v>
      </c>
      <c r="D10" s="49" t="s">
        <v>107</v>
      </c>
      <c r="E10" s="48" t="s">
        <v>108</v>
      </c>
      <c r="F10" s="48" t="s">
        <v>14</v>
      </c>
      <c r="G10" s="48">
        <v>23</v>
      </c>
      <c r="H10" s="49" t="s">
        <v>117</v>
      </c>
      <c r="I10" s="50" t="s">
        <v>17</v>
      </c>
      <c r="J10" s="50" t="s">
        <v>57</v>
      </c>
      <c r="K10" s="51">
        <v>200000</v>
      </c>
      <c r="L10" s="51">
        <v>102655</v>
      </c>
      <c r="M10" s="51">
        <v>30000</v>
      </c>
      <c r="N10" s="51">
        <v>0</v>
      </c>
      <c r="O10" s="51">
        <v>0</v>
      </c>
      <c r="P10" s="51">
        <v>0</v>
      </c>
      <c r="Q10" s="51">
        <v>39284</v>
      </c>
      <c r="R10" s="51">
        <v>17308.400000000001</v>
      </c>
      <c r="S10" s="51">
        <v>5750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f t="shared" ref="Y10:Y15" si="0">+SUM(M10:X10)</f>
        <v>92342.399999999994</v>
      </c>
      <c r="Z10" s="51">
        <v>92342.399999999994</v>
      </c>
      <c r="AA10" s="51">
        <v>56592.4</v>
      </c>
      <c r="AB10" s="52">
        <f t="shared" ref="AB10:AB47" si="1">+Y10/L10</f>
        <v>0.89954118162778229</v>
      </c>
      <c r="AC10" s="52">
        <f t="shared" ref="AC10:AC47" si="2">+Z10/L10</f>
        <v>0.89954118162778229</v>
      </c>
      <c r="AD10" s="52">
        <f t="shared" ref="AD10:AD47" si="3">+AA10/L10</f>
        <v>0.55128732161122207</v>
      </c>
    </row>
    <row r="11" spans="1:30" x14ac:dyDescent="0.2">
      <c r="A11" s="48" t="s">
        <v>12</v>
      </c>
      <c r="B11" s="82" t="s">
        <v>104</v>
      </c>
      <c r="C11" s="48" t="s">
        <v>13</v>
      </c>
      <c r="D11" s="49" t="s">
        <v>107</v>
      </c>
      <c r="E11" s="48" t="s">
        <v>108</v>
      </c>
      <c r="F11" s="48" t="s">
        <v>14</v>
      </c>
      <c r="G11" s="48">
        <v>23</v>
      </c>
      <c r="H11" s="49" t="s">
        <v>117</v>
      </c>
      <c r="I11" s="50" t="s">
        <v>18</v>
      </c>
      <c r="J11" s="50" t="s">
        <v>58</v>
      </c>
      <c r="K11" s="51">
        <v>0</v>
      </c>
      <c r="L11" s="51">
        <v>6500</v>
      </c>
      <c r="M11" s="51">
        <v>0</v>
      </c>
      <c r="N11" s="51">
        <v>0</v>
      </c>
      <c r="O11" s="51">
        <v>0</v>
      </c>
      <c r="P11" s="51">
        <v>0</v>
      </c>
      <c r="Q11" s="51">
        <v>3046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f t="shared" si="0"/>
        <v>3046</v>
      </c>
      <c r="Z11" s="51">
        <v>3046</v>
      </c>
      <c r="AA11" s="51">
        <v>3046</v>
      </c>
      <c r="AB11" s="52">
        <f t="shared" si="1"/>
        <v>0.4686153846153846</v>
      </c>
      <c r="AC11" s="52">
        <f t="shared" si="2"/>
        <v>0.4686153846153846</v>
      </c>
      <c r="AD11" s="52">
        <f t="shared" si="3"/>
        <v>0.4686153846153846</v>
      </c>
    </row>
    <row r="12" spans="1:30" x14ac:dyDescent="0.2">
      <c r="A12" s="48" t="s">
        <v>12</v>
      </c>
      <c r="B12" s="82" t="s">
        <v>104</v>
      </c>
      <c r="C12" s="48" t="s">
        <v>13</v>
      </c>
      <c r="D12" s="49" t="s">
        <v>107</v>
      </c>
      <c r="E12" s="48" t="s">
        <v>108</v>
      </c>
      <c r="F12" s="48" t="s">
        <v>14</v>
      </c>
      <c r="G12" s="48">
        <v>23</v>
      </c>
      <c r="H12" s="49" t="s">
        <v>117</v>
      </c>
      <c r="I12" s="50" t="s">
        <v>19</v>
      </c>
      <c r="J12" s="50" t="s">
        <v>59</v>
      </c>
      <c r="K12" s="51">
        <v>0</v>
      </c>
      <c r="L12" s="51">
        <v>60345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60345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f t="shared" si="0"/>
        <v>60345</v>
      </c>
      <c r="Z12" s="51">
        <v>0</v>
      </c>
      <c r="AA12" s="51">
        <v>0</v>
      </c>
      <c r="AB12" s="52">
        <f t="shared" si="1"/>
        <v>1</v>
      </c>
      <c r="AC12" s="52">
        <f t="shared" si="2"/>
        <v>0</v>
      </c>
      <c r="AD12" s="52">
        <f t="shared" si="3"/>
        <v>0</v>
      </c>
    </row>
    <row r="13" spans="1:30" x14ac:dyDescent="0.2">
      <c r="A13" s="48" t="s">
        <v>12</v>
      </c>
      <c r="B13" s="82" t="s">
        <v>104</v>
      </c>
      <c r="C13" s="48" t="s">
        <v>13</v>
      </c>
      <c r="D13" s="49" t="s">
        <v>107</v>
      </c>
      <c r="E13" s="48" t="s">
        <v>108</v>
      </c>
      <c r="F13" s="48" t="s">
        <v>14</v>
      </c>
      <c r="G13" s="48">
        <v>23</v>
      </c>
      <c r="H13" s="49" t="s">
        <v>117</v>
      </c>
      <c r="I13" s="50" t="s">
        <v>20</v>
      </c>
      <c r="J13" s="50" t="s">
        <v>60</v>
      </c>
      <c r="K13" s="51">
        <v>0</v>
      </c>
      <c r="L13" s="51">
        <v>13000</v>
      </c>
      <c r="M13" s="51">
        <v>0</v>
      </c>
      <c r="N13" s="51">
        <v>0</v>
      </c>
      <c r="O13" s="51">
        <v>0</v>
      </c>
      <c r="P13" s="51">
        <v>12950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f t="shared" si="0"/>
        <v>12950</v>
      </c>
      <c r="Z13" s="51">
        <v>12950</v>
      </c>
      <c r="AA13" s="51">
        <v>12950</v>
      </c>
      <c r="AB13" s="52">
        <f t="shared" si="1"/>
        <v>0.99615384615384617</v>
      </c>
      <c r="AC13" s="52">
        <f t="shared" si="2"/>
        <v>0.99615384615384617</v>
      </c>
      <c r="AD13" s="52">
        <f t="shared" si="3"/>
        <v>0.99615384615384617</v>
      </c>
    </row>
    <row r="14" spans="1:30" x14ac:dyDescent="0.2">
      <c r="A14" s="48" t="s">
        <v>12</v>
      </c>
      <c r="B14" s="82" t="s">
        <v>104</v>
      </c>
      <c r="C14" s="48" t="s">
        <v>13</v>
      </c>
      <c r="D14" s="49" t="s">
        <v>107</v>
      </c>
      <c r="E14" s="48" t="s">
        <v>108</v>
      </c>
      <c r="F14" s="48" t="s">
        <v>14</v>
      </c>
      <c r="G14" s="48">
        <v>23</v>
      </c>
      <c r="H14" s="49" t="s">
        <v>117</v>
      </c>
      <c r="I14" s="50" t="s">
        <v>21</v>
      </c>
      <c r="J14" s="50" t="s">
        <v>61</v>
      </c>
      <c r="K14" s="51">
        <v>0</v>
      </c>
      <c r="L14" s="51">
        <v>3000</v>
      </c>
      <c r="M14" s="51">
        <v>0</v>
      </c>
      <c r="N14" s="51">
        <v>0</v>
      </c>
      <c r="O14" s="51">
        <v>0</v>
      </c>
      <c r="P14" s="51">
        <v>0</v>
      </c>
      <c r="Q14" s="51">
        <v>3000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f t="shared" si="0"/>
        <v>3000</v>
      </c>
      <c r="Z14" s="51">
        <v>3000</v>
      </c>
      <c r="AA14" s="51">
        <v>0</v>
      </c>
      <c r="AB14" s="52">
        <f t="shared" si="1"/>
        <v>1</v>
      </c>
      <c r="AC14" s="52">
        <f t="shared" si="2"/>
        <v>1</v>
      </c>
      <c r="AD14" s="52">
        <f t="shared" si="3"/>
        <v>0</v>
      </c>
    </row>
    <row r="15" spans="1:30" x14ac:dyDescent="0.2">
      <c r="A15" s="48" t="s">
        <v>12</v>
      </c>
      <c r="B15" s="82" t="s">
        <v>104</v>
      </c>
      <c r="C15" s="48" t="s">
        <v>13</v>
      </c>
      <c r="D15" s="49" t="s">
        <v>107</v>
      </c>
      <c r="E15" s="48" t="s">
        <v>108</v>
      </c>
      <c r="F15" s="48" t="s">
        <v>14</v>
      </c>
      <c r="G15" s="48">
        <v>23</v>
      </c>
      <c r="H15" s="49" t="s">
        <v>117</v>
      </c>
      <c r="I15" s="50" t="s">
        <v>22</v>
      </c>
      <c r="J15" s="50" t="s">
        <v>62</v>
      </c>
      <c r="K15" s="51">
        <v>0</v>
      </c>
      <c r="L15" s="51">
        <v>13000</v>
      </c>
      <c r="M15" s="51">
        <v>0</v>
      </c>
      <c r="N15" s="51">
        <v>0</v>
      </c>
      <c r="O15" s="51">
        <v>0</v>
      </c>
      <c r="P15" s="51">
        <v>0</v>
      </c>
      <c r="Q15" s="51">
        <v>11214.21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f t="shared" si="0"/>
        <v>11214.21</v>
      </c>
      <c r="Z15" s="51">
        <v>11214.21</v>
      </c>
      <c r="AA15" s="51">
        <v>11214.21</v>
      </c>
      <c r="AB15" s="52">
        <f t="shared" si="1"/>
        <v>0.86263153846153839</v>
      </c>
      <c r="AC15" s="52">
        <f t="shared" si="2"/>
        <v>0.86263153846153839</v>
      </c>
      <c r="AD15" s="52">
        <f t="shared" si="3"/>
        <v>0.86263153846153839</v>
      </c>
    </row>
    <row r="16" spans="1:30" ht="16.5" x14ac:dyDescent="0.3">
      <c r="A16" s="67">
        <v>302</v>
      </c>
      <c r="B16" s="86" t="s">
        <v>105</v>
      </c>
      <c r="C16" s="67" t="s">
        <v>13</v>
      </c>
      <c r="D16" s="68" t="s">
        <v>107</v>
      </c>
      <c r="E16" s="67" t="s">
        <v>108</v>
      </c>
      <c r="F16" s="67" t="s">
        <v>14</v>
      </c>
      <c r="G16" s="67">
        <v>23</v>
      </c>
      <c r="H16" s="68" t="s">
        <v>117</v>
      </c>
      <c r="I16" s="39" t="s">
        <v>18</v>
      </c>
      <c r="J16" s="39" t="s">
        <v>109</v>
      </c>
      <c r="K16" s="79">
        <v>0</v>
      </c>
      <c r="L16" s="80">
        <v>1500</v>
      </c>
      <c r="M16" s="81">
        <v>1500</v>
      </c>
      <c r="N16" s="81">
        <v>1500</v>
      </c>
      <c r="O16" s="81">
        <v>1500</v>
      </c>
      <c r="P16" s="87"/>
      <c r="Q16" s="87"/>
      <c r="R16" s="87"/>
      <c r="S16" s="87"/>
      <c r="T16" s="87"/>
      <c r="U16" s="87"/>
      <c r="V16" s="87"/>
      <c r="W16" s="87"/>
      <c r="X16" s="87"/>
      <c r="Y16" s="172">
        <v>1500</v>
      </c>
      <c r="Z16" s="172">
        <v>1500</v>
      </c>
      <c r="AA16" s="172">
        <v>1500</v>
      </c>
      <c r="AB16" s="69">
        <f t="shared" si="1"/>
        <v>1</v>
      </c>
      <c r="AC16" s="69">
        <f t="shared" si="2"/>
        <v>1</v>
      </c>
      <c r="AD16" s="69">
        <f t="shared" si="3"/>
        <v>1</v>
      </c>
    </row>
    <row r="17" spans="1:30" x14ac:dyDescent="0.2">
      <c r="A17" s="89"/>
      <c r="B17" s="221" t="s">
        <v>44</v>
      </c>
      <c r="C17" s="222"/>
      <c r="D17" s="222"/>
      <c r="E17" s="222"/>
      <c r="F17" s="222"/>
      <c r="G17" s="222"/>
      <c r="H17" s="222"/>
      <c r="I17" s="223"/>
      <c r="J17" s="9"/>
      <c r="K17" s="11">
        <f>SUM(K10:K16)</f>
        <v>200000</v>
      </c>
      <c r="L17" s="11">
        <f t="shared" ref="L17:AA17" si="4">SUM(L10:L16)</f>
        <v>200000</v>
      </c>
      <c r="M17" s="11">
        <f t="shared" si="4"/>
        <v>31500</v>
      </c>
      <c r="N17" s="11">
        <f t="shared" si="4"/>
        <v>1500</v>
      </c>
      <c r="O17" s="11">
        <f t="shared" si="4"/>
        <v>1500</v>
      </c>
      <c r="P17" s="11">
        <f t="shared" si="4"/>
        <v>12950</v>
      </c>
      <c r="Q17" s="11">
        <f t="shared" si="4"/>
        <v>56544.21</v>
      </c>
      <c r="R17" s="11">
        <f t="shared" si="4"/>
        <v>17308.400000000001</v>
      </c>
      <c r="S17" s="11">
        <f t="shared" si="4"/>
        <v>66095</v>
      </c>
      <c r="T17" s="11">
        <f t="shared" si="4"/>
        <v>0</v>
      </c>
      <c r="U17" s="11">
        <f t="shared" si="4"/>
        <v>0</v>
      </c>
      <c r="V17" s="11">
        <f t="shared" si="4"/>
        <v>0</v>
      </c>
      <c r="W17" s="11">
        <f t="shared" si="4"/>
        <v>0</v>
      </c>
      <c r="X17" s="11">
        <f t="shared" si="4"/>
        <v>0</v>
      </c>
      <c r="Y17" s="11">
        <f t="shared" si="4"/>
        <v>184397.61</v>
      </c>
      <c r="Z17" s="11">
        <f t="shared" si="4"/>
        <v>124052.60999999999</v>
      </c>
      <c r="AA17" s="11">
        <f t="shared" si="4"/>
        <v>85302.609999999986</v>
      </c>
      <c r="AB17" s="12">
        <f t="shared" si="1"/>
        <v>0.92198804999999995</v>
      </c>
      <c r="AC17" s="12">
        <f t="shared" si="2"/>
        <v>0.62026304999999993</v>
      </c>
      <c r="AD17" s="12">
        <f t="shared" si="3"/>
        <v>0.42651304999999995</v>
      </c>
    </row>
    <row r="18" spans="1:30" x14ac:dyDescent="0.2">
      <c r="A18" s="53" t="s">
        <v>12</v>
      </c>
      <c r="B18" s="83" t="s">
        <v>104</v>
      </c>
      <c r="C18" s="53" t="s">
        <v>15</v>
      </c>
      <c r="D18" s="54" t="s">
        <v>115</v>
      </c>
      <c r="E18" s="53" t="s">
        <v>108</v>
      </c>
      <c r="F18" s="53" t="s">
        <v>14</v>
      </c>
      <c r="G18" s="53">
        <v>23</v>
      </c>
      <c r="H18" s="54" t="s">
        <v>117</v>
      </c>
      <c r="I18" s="55" t="s">
        <v>17</v>
      </c>
      <c r="J18" s="55" t="s">
        <v>57</v>
      </c>
      <c r="K18" s="56">
        <v>571349</v>
      </c>
      <c r="L18" s="56">
        <v>161209</v>
      </c>
      <c r="M18" s="56">
        <v>59000</v>
      </c>
      <c r="N18" s="56">
        <v>7900</v>
      </c>
      <c r="O18" s="56">
        <v>17760</v>
      </c>
      <c r="P18" s="56">
        <v>31862.28</v>
      </c>
      <c r="Q18" s="56">
        <v>4046</v>
      </c>
      <c r="R18" s="56">
        <v>8738</v>
      </c>
      <c r="S18" s="56">
        <v>29999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f t="shared" ref="Y18:Y23" si="5">+SUM(M18:X18)</f>
        <v>159305.28</v>
      </c>
      <c r="Z18" s="56">
        <v>159305.28</v>
      </c>
      <c r="AA18" s="56">
        <v>89665.279999999999</v>
      </c>
      <c r="AB18" s="57">
        <f t="shared" si="1"/>
        <v>0.98819098189307053</v>
      </c>
      <c r="AC18" s="57">
        <f t="shared" si="2"/>
        <v>0.98819098189307053</v>
      </c>
      <c r="AD18" s="57">
        <f t="shared" si="3"/>
        <v>0.55620517464905805</v>
      </c>
    </row>
    <row r="19" spans="1:30" x14ac:dyDescent="0.2">
      <c r="A19" s="53" t="s">
        <v>12</v>
      </c>
      <c r="B19" s="83" t="s">
        <v>104</v>
      </c>
      <c r="C19" s="53" t="s">
        <v>15</v>
      </c>
      <c r="D19" s="54" t="s">
        <v>115</v>
      </c>
      <c r="E19" s="53" t="s">
        <v>108</v>
      </c>
      <c r="F19" s="53" t="s">
        <v>14</v>
      </c>
      <c r="G19" s="53">
        <v>23</v>
      </c>
      <c r="H19" s="54" t="s">
        <v>117</v>
      </c>
      <c r="I19" s="55" t="s">
        <v>18</v>
      </c>
      <c r="J19" s="55" t="s">
        <v>58</v>
      </c>
      <c r="K19" s="56">
        <v>0</v>
      </c>
      <c r="L19" s="56">
        <v>13000</v>
      </c>
      <c r="M19" s="56">
        <v>0</v>
      </c>
      <c r="N19" s="56">
        <v>0</v>
      </c>
      <c r="O19" s="56">
        <v>0</v>
      </c>
      <c r="P19" s="56">
        <v>8027.92</v>
      </c>
      <c r="Q19" s="56">
        <v>0</v>
      </c>
      <c r="R19" s="56">
        <v>0</v>
      </c>
      <c r="S19" s="56">
        <v>4965.74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f t="shared" si="5"/>
        <v>12993.66</v>
      </c>
      <c r="Z19" s="56">
        <v>12993.66</v>
      </c>
      <c r="AA19" s="56">
        <v>8027.92</v>
      </c>
      <c r="AB19" s="57">
        <f t="shared" si="1"/>
        <v>0.9995123076923077</v>
      </c>
      <c r="AC19" s="57">
        <f t="shared" si="2"/>
        <v>0.9995123076923077</v>
      </c>
      <c r="AD19" s="57">
        <f t="shared" si="3"/>
        <v>0.61753230769230771</v>
      </c>
    </row>
    <row r="20" spans="1:30" x14ac:dyDescent="0.2">
      <c r="A20" s="53" t="s">
        <v>12</v>
      </c>
      <c r="B20" s="83" t="s">
        <v>104</v>
      </c>
      <c r="C20" s="53" t="s">
        <v>15</v>
      </c>
      <c r="D20" s="54" t="s">
        <v>115</v>
      </c>
      <c r="E20" s="53" t="s">
        <v>108</v>
      </c>
      <c r="F20" s="53" t="s">
        <v>14</v>
      </c>
      <c r="G20" s="53">
        <v>23</v>
      </c>
      <c r="H20" s="54" t="s">
        <v>117</v>
      </c>
      <c r="I20" s="55" t="s">
        <v>19</v>
      </c>
      <c r="J20" s="55" t="s">
        <v>59</v>
      </c>
      <c r="K20" s="56">
        <v>0</v>
      </c>
      <c r="L20" s="56">
        <v>15100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15100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f t="shared" si="5"/>
        <v>15100</v>
      </c>
      <c r="Z20" s="56">
        <v>0</v>
      </c>
      <c r="AA20" s="56">
        <v>0</v>
      </c>
      <c r="AB20" s="57">
        <f t="shared" si="1"/>
        <v>1</v>
      </c>
      <c r="AC20" s="57">
        <f t="shared" si="2"/>
        <v>0</v>
      </c>
      <c r="AD20" s="57">
        <f t="shared" si="3"/>
        <v>0</v>
      </c>
    </row>
    <row r="21" spans="1:30" x14ac:dyDescent="0.2">
      <c r="A21" s="53" t="s">
        <v>12</v>
      </c>
      <c r="B21" s="83" t="s">
        <v>104</v>
      </c>
      <c r="C21" s="53" t="s">
        <v>15</v>
      </c>
      <c r="D21" s="54" t="s">
        <v>115</v>
      </c>
      <c r="E21" s="53" t="s">
        <v>108</v>
      </c>
      <c r="F21" s="53" t="s">
        <v>14</v>
      </c>
      <c r="G21" s="53">
        <v>23</v>
      </c>
      <c r="H21" s="54" t="s">
        <v>117</v>
      </c>
      <c r="I21" s="55" t="s">
        <v>20</v>
      </c>
      <c r="J21" s="55" t="s">
        <v>60</v>
      </c>
      <c r="K21" s="56">
        <v>0</v>
      </c>
      <c r="L21" s="56">
        <v>3200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1575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f t="shared" si="5"/>
        <v>1575</v>
      </c>
      <c r="Z21" s="56">
        <v>1575</v>
      </c>
      <c r="AA21" s="56">
        <v>1575</v>
      </c>
      <c r="AB21" s="57">
        <f t="shared" si="1"/>
        <v>0.4921875</v>
      </c>
      <c r="AC21" s="57">
        <f t="shared" si="2"/>
        <v>0.4921875</v>
      </c>
      <c r="AD21" s="57">
        <f t="shared" si="3"/>
        <v>0.4921875</v>
      </c>
    </row>
    <row r="22" spans="1:30" x14ac:dyDescent="0.2">
      <c r="A22" s="53" t="s">
        <v>12</v>
      </c>
      <c r="B22" s="83" t="s">
        <v>104</v>
      </c>
      <c r="C22" s="53" t="s">
        <v>15</v>
      </c>
      <c r="D22" s="54" t="s">
        <v>115</v>
      </c>
      <c r="E22" s="53" t="s">
        <v>108</v>
      </c>
      <c r="F22" s="53" t="s">
        <v>14</v>
      </c>
      <c r="G22" s="53">
        <v>23</v>
      </c>
      <c r="H22" s="54" t="s">
        <v>117</v>
      </c>
      <c r="I22" s="55" t="s">
        <v>23</v>
      </c>
      <c r="J22" s="55" t="s">
        <v>63</v>
      </c>
      <c r="K22" s="56">
        <v>0</v>
      </c>
      <c r="L22" s="56">
        <v>16000</v>
      </c>
      <c r="M22" s="56">
        <v>0</v>
      </c>
      <c r="N22" s="56">
        <v>0</v>
      </c>
      <c r="O22" s="56">
        <v>0</v>
      </c>
      <c r="P22" s="56">
        <v>9500</v>
      </c>
      <c r="Q22" s="56">
        <v>0</v>
      </c>
      <c r="R22" s="56">
        <v>2800</v>
      </c>
      <c r="S22" s="56">
        <v>2700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f t="shared" si="5"/>
        <v>15000</v>
      </c>
      <c r="Z22" s="56">
        <v>15000</v>
      </c>
      <c r="AA22" s="56">
        <v>15000</v>
      </c>
      <c r="AB22" s="57">
        <f t="shared" si="1"/>
        <v>0.9375</v>
      </c>
      <c r="AC22" s="57">
        <f t="shared" si="2"/>
        <v>0.9375</v>
      </c>
      <c r="AD22" s="57">
        <f t="shared" si="3"/>
        <v>0.9375</v>
      </c>
    </row>
    <row r="23" spans="1:30" x14ac:dyDescent="0.2">
      <c r="A23" s="53" t="s">
        <v>12</v>
      </c>
      <c r="B23" s="83" t="s">
        <v>104</v>
      </c>
      <c r="C23" s="53" t="s">
        <v>15</v>
      </c>
      <c r="D23" s="54" t="s">
        <v>115</v>
      </c>
      <c r="E23" s="53" t="s">
        <v>108</v>
      </c>
      <c r="F23" s="53" t="s">
        <v>14</v>
      </c>
      <c r="G23" s="53">
        <v>23</v>
      </c>
      <c r="H23" s="54" t="s">
        <v>117</v>
      </c>
      <c r="I23" s="55" t="s">
        <v>24</v>
      </c>
      <c r="J23" s="55" t="s">
        <v>64</v>
      </c>
      <c r="K23" s="56">
        <v>0</v>
      </c>
      <c r="L23" s="56">
        <v>13840</v>
      </c>
      <c r="M23" s="56">
        <v>0</v>
      </c>
      <c r="N23" s="56">
        <v>0</v>
      </c>
      <c r="O23" s="56">
        <v>0</v>
      </c>
      <c r="P23" s="56">
        <v>3460</v>
      </c>
      <c r="Q23" s="56">
        <v>6920</v>
      </c>
      <c r="R23" s="56">
        <v>3460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f t="shared" si="5"/>
        <v>13840</v>
      </c>
      <c r="Z23" s="56">
        <v>13840</v>
      </c>
      <c r="AA23" s="56">
        <v>13840</v>
      </c>
      <c r="AB23" s="57">
        <f t="shared" si="1"/>
        <v>1</v>
      </c>
      <c r="AC23" s="57">
        <f t="shared" si="2"/>
        <v>1</v>
      </c>
      <c r="AD23" s="57">
        <f t="shared" si="3"/>
        <v>1</v>
      </c>
    </row>
    <row r="24" spans="1:30" x14ac:dyDescent="0.2">
      <c r="A24" s="58" t="s">
        <v>12</v>
      </c>
      <c r="B24" s="83" t="s">
        <v>104</v>
      </c>
      <c r="C24" s="53" t="s">
        <v>15</v>
      </c>
      <c r="D24" s="54" t="s">
        <v>115</v>
      </c>
      <c r="E24" s="53" t="s">
        <v>108</v>
      </c>
      <c r="F24" s="59">
        <v>1</v>
      </c>
      <c r="G24" s="53">
        <v>23</v>
      </c>
      <c r="H24" s="54" t="s">
        <v>117</v>
      </c>
      <c r="I24" s="60" t="s">
        <v>42</v>
      </c>
      <c r="J24" s="55" t="s">
        <v>65</v>
      </c>
      <c r="K24" s="61">
        <v>307496</v>
      </c>
      <c r="L24" s="61">
        <v>645438</v>
      </c>
      <c r="M24" s="61">
        <v>413536</v>
      </c>
      <c r="N24" s="61">
        <v>413536</v>
      </c>
      <c r="O24" s="61">
        <v>262930.24</v>
      </c>
      <c r="P24" s="56"/>
      <c r="Q24" s="56"/>
      <c r="R24" s="56"/>
      <c r="S24" s="56"/>
      <c r="T24" s="56"/>
      <c r="U24" s="56"/>
      <c r="V24" s="56"/>
      <c r="W24" s="56"/>
      <c r="X24" s="56"/>
      <c r="Y24" s="56">
        <v>413536</v>
      </c>
      <c r="Z24" s="56">
        <v>413536</v>
      </c>
      <c r="AA24" s="56">
        <v>318672</v>
      </c>
      <c r="AB24" s="57">
        <f t="shared" si="1"/>
        <v>0.640706001196087</v>
      </c>
      <c r="AC24" s="57">
        <f t="shared" si="2"/>
        <v>0.640706001196087</v>
      </c>
      <c r="AD24" s="57">
        <f t="shared" si="3"/>
        <v>0.49372983927193625</v>
      </c>
    </row>
    <row r="25" spans="1:30" x14ac:dyDescent="0.2">
      <c r="A25" s="58">
        <v>300</v>
      </c>
      <c r="B25" s="83" t="s">
        <v>104</v>
      </c>
      <c r="C25" s="53" t="s">
        <v>15</v>
      </c>
      <c r="D25" s="54" t="s">
        <v>115</v>
      </c>
      <c r="E25" s="53" t="s">
        <v>108</v>
      </c>
      <c r="F25" s="59">
        <v>1</v>
      </c>
      <c r="G25" s="53">
        <v>23</v>
      </c>
      <c r="H25" s="54" t="s">
        <v>117</v>
      </c>
      <c r="I25" s="60" t="s">
        <v>43</v>
      </c>
      <c r="J25" s="55" t="s">
        <v>66</v>
      </c>
      <c r="K25" s="61">
        <v>11898</v>
      </c>
      <c r="L25" s="61">
        <v>20956</v>
      </c>
      <c r="M25" s="61">
        <v>16218</v>
      </c>
      <c r="N25" s="61">
        <v>16218</v>
      </c>
      <c r="O25" s="61">
        <v>9603</v>
      </c>
      <c r="P25" s="56"/>
      <c r="Q25" s="56"/>
      <c r="R25" s="56"/>
      <c r="S25" s="56"/>
      <c r="T25" s="56"/>
      <c r="U25" s="56"/>
      <c r="V25" s="56"/>
      <c r="W25" s="56"/>
      <c r="X25" s="56"/>
      <c r="Y25" s="56">
        <v>16218</v>
      </c>
      <c r="Z25" s="56">
        <v>16218</v>
      </c>
      <c r="AA25" s="56">
        <v>11284</v>
      </c>
      <c r="AB25" s="57">
        <f t="shared" si="1"/>
        <v>0.77390723420500096</v>
      </c>
      <c r="AC25" s="57">
        <f t="shared" si="2"/>
        <v>0.77390723420500096</v>
      </c>
      <c r="AD25" s="57">
        <f t="shared" si="3"/>
        <v>0.53846153846153844</v>
      </c>
    </row>
    <row r="26" spans="1:30" ht="13.5" thickBot="1" x14ac:dyDescent="0.25">
      <c r="A26" s="37">
        <v>302</v>
      </c>
      <c r="B26" s="93" t="s">
        <v>105</v>
      </c>
      <c r="C26" s="70" t="s">
        <v>15</v>
      </c>
      <c r="D26" s="71" t="s">
        <v>115</v>
      </c>
      <c r="E26" s="70" t="s">
        <v>108</v>
      </c>
      <c r="F26" s="38">
        <v>1</v>
      </c>
      <c r="G26" s="70">
        <v>23</v>
      </c>
      <c r="H26" s="71" t="s">
        <v>117</v>
      </c>
      <c r="I26" s="88" t="s">
        <v>18</v>
      </c>
      <c r="J26" s="72" t="s">
        <v>58</v>
      </c>
      <c r="K26" s="45">
        <v>0</v>
      </c>
      <c r="L26" s="46">
        <v>2000</v>
      </c>
      <c r="M26" s="90"/>
      <c r="N26" s="90"/>
      <c r="O26" s="90"/>
      <c r="P26" s="91"/>
      <c r="Q26" s="91"/>
      <c r="R26" s="91"/>
      <c r="S26" s="91"/>
      <c r="T26" s="91"/>
      <c r="U26" s="91"/>
      <c r="V26" s="91"/>
      <c r="W26" s="91"/>
      <c r="X26" s="91"/>
      <c r="Y26" s="47">
        <v>1999.78</v>
      </c>
      <c r="Z26" s="47">
        <v>1999.78</v>
      </c>
      <c r="AA26" s="47">
        <v>1999.78</v>
      </c>
      <c r="AB26" s="73">
        <f t="shared" si="1"/>
        <v>0.99988999999999995</v>
      </c>
      <c r="AC26" s="73">
        <f t="shared" si="2"/>
        <v>0.99988999999999995</v>
      </c>
      <c r="AD26" s="73">
        <f t="shared" si="3"/>
        <v>0.99988999999999995</v>
      </c>
    </row>
    <row r="27" spans="1:30" x14ac:dyDescent="0.2">
      <c r="A27" s="92"/>
      <c r="B27" s="224" t="s">
        <v>45</v>
      </c>
      <c r="C27" s="225"/>
      <c r="D27" s="225"/>
      <c r="E27" s="225"/>
      <c r="F27" s="225"/>
      <c r="G27" s="225"/>
      <c r="H27" s="225"/>
      <c r="I27" s="226"/>
      <c r="J27" s="10"/>
      <c r="K27" s="13">
        <f>SUM(K18:K26)</f>
        <v>890743</v>
      </c>
      <c r="L27" s="13">
        <f t="shared" ref="L27:AA27" si="6">SUM(L18:L26)</f>
        <v>890743</v>
      </c>
      <c r="M27" s="13">
        <f t="shared" si="6"/>
        <v>488754</v>
      </c>
      <c r="N27" s="13">
        <f t="shared" si="6"/>
        <v>437654</v>
      </c>
      <c r="O27" s="13">
        <f t="shared" si="6"/>
        <v>290293.24</v>
      </c>
      <c r="P27" s="13">
        <f t="shared" si="6"/>
        <v>52850.2</v>
      </c>
      <c r="Q27" s="13">
        <f t="shared" si="6"/>
        <v>10966</v>
      </c>
      <c r="R27" s="13">
        <f t="shared" si="6"/>
        <v>14998</v>
      </c>
      <c r="S27" s="13">
        <f t="shared" si="6"/>
        <v>54339.74</v>
      </c>
      <c r="T27" s="13">
        <f t="shared" si="6"/>
        <v>0</v>
      </c>
      <c r="U27" s="13">
        <f t="shared" si="6"/>
        <v>0</v>
      </c>
      <c r="V27" s="13">
        <f t="shared" si="6"/>
        <v>0</v>
      </c>
      <c r="W27" s="13">
        <f t="shared" si="6"/>
        <v>0</v>
      </c>
      <c r="X27" s="13">
        <f t="shared" si="6"/>
        <v>0</v>
      </c>
      <c r="Y27" s="13">
        <f t="shared" si="6"/>
        <v>649567.72</v>
      </c>
      <c r="Z27" s="13">
        <f t="shared" si="6"/>
        <v>634467.72</v>
      </c>
      <c r="AA27" s="13">
        <f t="shared" si="6"/>
        <v>460063.98000000004</v>
      </c>
      <c r="AB27" s="14">
        <f t="shared" si="1"/>
        <v>0.72924257614149079</v>
      </c>
      <c r="AC27" s="14">
        <f t="shared" si="2"/>
        <v>0.71229043618641963</v>
      </c>
      <c r="AD27" s="14">
        <f t="shared" si="3"/>
        <v>0.51649463425477382</v>
      </c>
    </row>
    <row r="28" spans="1:30" x14ac:dyDescent="0.2">
      <c r="A28" s="62" t="s">
        <v>12</v>
      </c>
      <c r="B28" s="84" t="s">
        <v>104</v>
      </c>
      <c r="C28" s="62" t="s">
        <v>15</v>
      </c>
      <c r="D28" s="63" t="s">
        <v>115</v>
      </c>
      <c r="E28" s="62" t="s">
        <v>116</v>
      </c>
      <c r="F28" s="62" t="s">
        <v>16</v>
      </c>
      <c r="G28" s="62">
        <v>23</v>
      </c>
      <c r="H28" s="63" t="s">
        <v>117</v>
      </c>
      <c r="I28" s="64" t="s">
        <v>33</v>
      </c>
      <c r="J28" s="64" t="s">
        <v>67</v>
      </c>
      <c r="K28" s="65">
        <v>0</v>
      </c>
      <c r="L28" s="65">
        <v>32000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30000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f t="shared" ref="Y28:Y43" si="7">+SUM(M28:X28)</f>
        <v>30000</v>
      </c>
      <c r="Z28" s="65">
        <v>30000</v>
      </c>
      <c r="AA28" s="65">
        <v>0</v>
      </c>
      <c r="AB28" s="66">
        <f t="shared" si="1"/>
        <v>0.9375</v>
      </c>
      <c r="AC28" s="66">
        <f t="shared" si="2"/>
        <v>0.9375</v>
      </c>
      <c r="AD28" s="66">
        <f t="shared" si="3"/>
        <v>0</v>
      </c>
    </row>
    <row r="29" spans="1:30" x14ac:dyDescent="0.2">
      <c r="A29" s="62" t="s">
        <v>12</v>
      </c>
      <c r="B29" s="84" t="s">
        <v>104</v>
      </c>
      <c r="C29" s="62" t="s">
        <v>15</v>
      </c>
      <c r="D29" s="63" t="s">
        <v>115</v>
      </c>
      <c r="E29" s="62" t="s">
        <v>116</v>
      </c>
      <c r="F29" s="62" t="s">
        <v>16</v>
      </c>
      <c r="G29" s="62">
        <v>23</v>
      </c>
      <c r="H29" s="63" t="s">
        <v>117</v>
      </c>
      <c r="I29" s="64" t="s">
        <v>31</v>
      </c>
      <c r="J29" s="64" t="s">
        <v>68</v>
      </c>
      <c r="K29" s="65">
        <v>0</v>
      </c>
      <c r="L29" s="65">
        <v>15000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f t="shared" si="7"/>
        <v>0</v>
      </c>
      <c r="Z29" s="65">
        <v>0</v>
      </c>
      <c r="AA29" s="65">
        <v>0</v>
      </c>
      <c r="AB29" s="66">
        <f t="shared" si="1"/>
        <v>0</v>
      </c>
      <c r="AC29" s="66">
        <f t="shared" si="2"/>
        <v>0</v>
      </c>
      <c r="AD29" s="66">
        <f t="shared" si="3"/>
        <v>0</v>
      </c>
    </row>
    <row r="30" spans="1:30" x14ac:dyDescent="0.2">
      <c r="A30" s="62" t="s">
        <v>12</v>
      </c>
      <c r="B30" s="84" t="s">
        <v>104</v>
      </c>
      <c r="C30" s="62" t="s">
        <v>15</v>
      </c>
      <c r="D30" s="63" t="s">
        <v>115</v>
      </c>
      <c r="E30" s="62" t="s">
        <v>116</v>
      </c>
      <c r="F30" s="62" t="s">
        <v>16</v>
      </c>
      <c r="G30" s="62">
        <v>23</v>
      </c>
      <c r="H30" s="63" t="s">
        <v>117</v>
      </c>
      <c r="I30" s="64" t="s">
        <v>18</v>
      </c>
      <c r="J30" s="64" t="s">
        <v>69</v>
      </c>
      <c r="K30" s="65">
        <v>0</v>
      </c>
      <c r="L30" s="65">
        <v>65000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53633.41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f t="shared" si="7"/>
        <v>53633.41</v>
      </c>
      <c r="Z30" s="65">
        <v>53633.41</v>
      </c>
      <c r="AA30" s="65">
        <v>0</v>
      </c>
      <c r="AB30" s="66">
        <f t="shared" si="1"/>
        <v>0.82512938461538465</v>
      </c>
      <c r="AC30" s="66">
        <f t="shared" si="2"/>
        <v>0.82512938461538465</v>
      </c>
      <c r="AD30" s="66">
        <f t="shared" si="3"/>
        <v>0</v>
      </c>
    </row>
    <row r="31" spans="1:30" x14ac:dyDescent="0.2">
      <c r="A31" s="62" t="s">
        <v>12</v>
      </c>
      <c r="B31" s="84" t="s">
        <v>104</v>
      </c>
      <c r="C31" s="62" t="s">
        <v>15</v>
      </c>
      <c r="D31" s="63" t="s">
        <v>115</v>
      </c>
      <c r="E31" s="62" t="s">
        <v>116</v>
      </c>
      <c r="F31" s="62" t="s">
        <v>16</v>
      </c>
      <c r="G31" s="62">
        <v>23</v>
      </c>
      <c r="H31" s="63" t="s">
        <v>117</v>
      </c>
      <c r="I31" s="64" t="s">
        <v>30</v>
      </c>
      <c r="J31" s="64" t="s">
        <v>70</v>
      </c>
      <c r="K31" s="65">
        <v>0</v>
      </c>
      <c r="L31" s="65">
        <v>3800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f t="shared" si="7"/>
        <v>0</v>
      </c>
      <c r="Z31" s="65">
        <v>0</v>
      </c>
      <c r="AA31" s="65">
        <v>0</v>
      </c>
      <c r="AB31" s="66">
        <f t="shared" si="1"/>
        <v>0</v>
      </c>
      <c r="AC31" s="66">
        <f t="shared" si="2"/>
        <v>0</v>
      </c>
      <c r="AD31" s="66">
        <f t="shared" si="3"/>
        <v>0</v>
      </c>
    </row>
    <row r="32" spans="1:30" x14ac:dyDescent="0.2">
      <c r="A32" s="62" t="s">
        <v>12</v>
      </c>
      <c r="B32" s="84" t="s">
        <v>104</v>
      </c>
      <c r="C32" s="62" t="s">
        <v>15</v>
      </c>
      <c r="D32" s="63" t="s">
        <v>115</v>
      </c>
      <c r="E32" s="62" t="s">
        <v>116</v>
      </c>
      <c r="F32" s="62" t="s">
        <v>16</v>
      </c>
      <c r="G32" s="62">
        <v>23</v>
      </c>
      <c r="H32" s="63" t="s">
        <v>117</v>
      </c>
      <c r="I32" s="64" t="s">
        <v>34</v>
      </c>
      <c r="J32" s="64" t="s">
        <v>71</v>
      </c>
      <c r="K32" s="65">
        <v>0</v>
      </c>
      <c r="L32" s="65">
        <v>4000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f t="shared" si="7"/>
        <v>0</v>
      </c>
      <c r="Z32" s="65">
        <v>0</v>
      </c>
      <c r="AA32" s="65">
        <v>0</v>
      </c>
      <c r="AB32" s="66">
        <f t="shared" si="1"/>
        <v>0</v>
      </c>
      <c r="AC32" s="66">
        <f t="shared" si="2"/>
        <v>0</v>
      </c>
      <c r="AD32" s="66">
        <f t="shared" si="3"/>
        <v>0</v>
      </c>
    </row>
    <row r="33" spans="1:30" x14ac:dyDescent="0.2">
      <c r="A33" s="62" t="s">
        <v>12</v>
      </c>
      <c r="B33" s="84" t="s">
        <v>104</v>
      </c>
      <c r="C33" s="62" t="s">
        <v>15</v>
      </c>
      <c r="D33" s="63" t="s">
        <v>115</v>
      </c>
      <c r="E33" s="62" t="s">
        <v>116</v>
      </c>
      <c r="F33" s="62" t="s">
        <v>16</v>
      </c>
      <c r="G33" s="62">
        <v>23</v>
      </c>
      <c r="H33" s="63" t="s">
        <v>117</v>
      </c>
      <c r="I33" s="64" t="s">
        <v>22</v>
      </c>
      <c r="J33" s="64" t="s">
        <v>62</v>
      </c>
      <c r="K33" s="65">
        <v>0</v>
      </c>
      <c r="L33" s="65">
        <v>53316</v>
      </c>
      <c r="M33" s="65">
        <v>0</v>
      </c>
      <c r="N33" s="65">
        <v>0</v>
      </c>
      <c r="O33" s="65">
        <v>5708.71</v>
      </c>
      <c r="P33" s="65">
        <v>29291.82</v>
      </c>
      <c r="Q33" s="65">
        <v>225.43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f t="shared" si="7"/>
        <v>35225.96</v>
      </c>
      <c r="Z33" s="65">
        <v>35225.96</v>
      </c>
      <c r="AA33" s="65">
        <v>35225.96</v>
      </c>
      <c r="AB33" s="66">
        <f t="shared" si="1"/>
        <v>0.66070147798034362</v>
      </c>
      <c r="AC33" s="66">
        <f t="shared" si="2"/>
        <v>0.66070147798034362</v>
      </c>
      <c r="AD33" s="66">
        <f t="shared" si="3"/>
        <v>0.66070147798034362</v>
      </c>
    </row>
    <row r="34" spans="1:30" x14ac:dyDescent="0.2">
      <c r="A34" s="62" t="s">
        <v>12</v>
      </c>
      <c r="B34" s="84" t="s">
        <v>104</v>
      </c>
      <c r="C34" s="62" t="s">
        <v>15</v>
      </c>
      <c r="D34" s="63" t="s">
        <v>115</v>
      </c>
      <c r="E34" s="62" t="s">
        <v>116</v>
      </c>
      <c r="F34" s="62" t="s">
        <v>16</v>
      </c>
      <c r="G34" s="62">
        <v>23</v>
      </c>
      <c r="H34" s="63" t="s">
        <v>117</v>
      </c>
      <c r="I34" s="64" t="s">
        <v>25</v>
      </c>
      <c r="J34" s="64" t="s">
        <v>72</v>
      </c>
      <c r="K34" s="65">
        <v>0</v>
      </c>
      <c r="L34" s="65">
        <v>3534</v>
      </c>
      <c r="M34" s="65">
        <v>0</v>
      </c>
      <c r="N34" s="65">
        <v>0</v>
      </c>
      <c r="O34" s="65">
        <v>0</v>
      </c>
      <c r="P34" s="65">
        <v>2700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f t="shared" si="7"/>
        <v>2700</v>
      </c>
      <c r="Z34" s="65">
        <v>2700</v>
      </c>
      <c r="AA34" s="65">
        <v>2700</v>
      </c>
      <c r="AB34" s="66">
        <f t="shared" si="1"/>
        <v>0.76400679117147707</v>
      </c>
      <c r="AC34" s="66">
        <f t="shared" si="2"/>
        <v>0.76400679117147707</v>
      </c>
      <c r="AD34" s="66">
        <f t="shared" si="3"/>
        <v>0.76400679117147707</v>
      </c>
    </row>
    <row r="35" spans="1:30" x14ac:dyDescent="0.2">
      <c r="A35" s="62" t="s">
        <v>12</v>
      </c>
      <c r="B35" s="84" t="s">
        <v>104</v>
      </c>
      <c r="C35" s="62" t="s">
        <v>15</v>
      </c>
      <c r="D35" s="63" t="s">
        <v>115</v>
      </c>
      <c r="E35" s="62" t="s">
        <v>116</v>
      </c>
      <c r="F35" s="62" t="s">
        <v>16</v>
      </c>
      <c r="G35" s="62">
        <v>23</v>
      </c>
      <c r="H35" s="63" t="s">
        <v>117</v>
      </c>
      <c r="I35" s="64" t="s">
        <v>20</v>
      </c>
      <c r="J35" s="64" t="s">
        <v>60</v>
      </c>
      <c r="K35" s="65">
        <v>0</v>
      </c>
      <c r="L35" s="65">
        <v>201369</v>
      </c>
      <c r="M35" s="65">
        <v>0</v>
      </c>
      <c r="N35" s="65">
        <v>0</v>
      </c>
      <c r="O35" s="65">
        <v>26550</v>
      </c>
      <c r="P35" s="65">
        <v>3611</v>
      </c>
      <c r="Q35" s="65">
        <v>1200</v>
      </c>
      <c r="R35" s="65">
        <v>43050</v>
      </c>
      <c r="S35" s="65">
        <v>124466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f t="shared" si="7"/>
        <v>198877</v>
      </c>
      <c r="Z35" s="65">
        <v>198877</v>
      </c>
      <c r="AA35" s="65">
        <v>84597</v>
      </c>
      <c r="AB35" s="66">
        <f t="shared" si="1"/>
        <v>0.98762470886779996</v>
      </c>
      <c r="AC35" s="66">
        <f t="shared" si="2"/>
        <v>0.98762470886779996</v>
      </c>
      <c r="AD35" s="66">
        <f t="shared" si="3"/>
        <v>0.42010935148905743</v>
      </c>
    </row>
    <row r="36" spans="1:30" x14ac:dyDescent="0.2">
      <c r="A36" s="62" t="s">
        <v>12</v>
      </c>
      <c r="B36" s="84" t="s">
        <v>104</v>
      </c>
      <c r="C36" s="62" t="s">
        <v>15</v>
      </c>
      <c r="D36" s="63" t="s">
        <v>115</v>
      </c>
      <c r="E36" s="62" t="s">
        <v>116</v>
      </c>
      <c r="F36" s="62" t="s">
        <v>16</v>
      </c>
      <c r="G36" s="62">
        <v>23</v>
      </c>
      <c r="H36" s="63" t="s">
        <v>117</v>
      </c>
      <c r="I36" s="64" t="s">
        <v>23</v>
      </c>
      <c r="J36" s="64" t="s">
        <v>63</v>
      </c>
      <c r="K36" s="65">
        <v>0</v>
      </c>
      <c r="L36" s="65">
        <v>6000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f t="shared" si="7"/>
        <v>0</v>
      </c>
      <c r="Z36" s="65">
        <v>0</v>
      </c>
      <c r="AA36" s="65">
        <v>0</v>
      </c>
      <c r="AB36" s="66">
        <f t="shared" si="1"/>
        <v>0</v>
      </c>
      <c r="AC36" s="66">
        <f t="shared" si="2"/>
        <v>0</v>
      </c>
      <c r="AD36" s="66">
        <f t="shared" si="3"/>
        <v>0</v>
      </c>
    </row>
    <row r="37" spans="1:30" x14ac:dyDescent="0.2">
      <c r="A37" s="62" t="s">
        <v>12</v>
      </c>
      <c r="B37" s="84" t="s">
        <v>104</v>
      </c>
      <c r="C37" s="62" t="s">
        <v>15</v>
      </c>
      <c r="D37" s="63" t="s">
        <v>115</v>
      </c>
      <c r="E37" s="62" t="s">
        <v>116</v>
      </c>
      <c r="F37" s="62" t="s">
        <v>16</v>
      </c>
      <c r="G37" s="62">
        <v>23</v>
      </c>
      <c r="H37" s="63" t="s">
        <v>117</v>
      </c>
      <c r="I37" s="64" t="s">
        <v>24</v>
      </c>
      <c r="J37" s="64" t="s">
        <v>64</v>
      </c>
      <c r="K37" s="65">
        <v>0</v>
      </c>
      <c r="L37" s="65">
        <v>72660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6920</v>
      </c>
      <c r="S37" s="65">
        <v>62280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f t="shared" si="7"/>
        <v>69200</v>
      </c>
      <c r="Z37" s="65">
        <v>69200</v>
      </c>
      <c r="AA37" s="65">
        <v>10380</v>
      </c>
      <c r="AB37" s="66">
        <f t="shared" si="1"/>
        <v>0.95238095238095233</v>
      </c>
      <c r="AC37" s="66">
        <f t="shared" si="2"/>
        <v>0.95238095238095233</v>
      </c>
      <c r="AD37" s="66">
        <f t="shared" si="3"/>
        <v>0.14285714285714285</v>
      </c>
    </row>
    <row r="38" spans="1:30" x14ac:dyDescent="0.2">
      <c r="A38" s="62" t="s">
        <v>12</v>
      </c>
      <c r="B38" s="84" t="s">
        <v>104</v>
      </c>
      <c r="C38" s="62" t="s">
        <v>15</v>
      </c>
      <c r="D38" s="63" t="s">
        <v>115</v>
      </c>
      <c r="E38" s="62" t="s">
        <v>116</v>
      </c>
      <c r="F38" s="62" t="s">
        <v>16</v>
      </c>
      <c r="G38" s="62">
        <v>23</v>
      </c>
      <c r="H38" s="63" t="s">
        <v>117</v>
      </c>
      <c r="I38" s="64" t="s">
        <v>17</v>
      </c>
      <c r="J38" s="64" t="s">
        <v>57</v>
      </c>
      <c r="K38" s="65">
        <v>0</v>
      </c>
      <c r="L38" s="65">
        <v>453433</v>
      </c>
      <c r="M38" s="65">
        <v>0</v>
      </c>
      <c r="N38" s="65">
        <v>0</v>
      </c>
      <c r="O38" s="65">
        <v>17662.599999999999</v>
      </c>
      <c r="P38" s="65">
        <v>73970.399999999994</v>
      </c>
      <c r="Q38" s="65">
        <v>10950</v>
      </c>
      <c r="R38" s="65">
        <v>49576</v>
      </c>
      <c r="S38" s="65">
        <v>296600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f t="shared" si="7"/>
        <v>448759</v>
      </c>
      <c r="Z38" s="65">
        <v>448759</v>
      </c>
      <c r="AA38" s="65">
        <v>169269</v>
      </c>
      <c r="AB38" s="66">
        <f t="shared" si="1"/>
        <v>0.9896919721325973</v>
      </c>
      <c r="AC38" s="66">
        <f t="shared" si="2"/>
        <v>0.9896919721325973</v>
      </c>
      <c r="AD38" s="66">
        <f t="shared" si="3"/>
        <v>0.37330542770376218</v>
      </c>
    </row>
    <row r="39" spans="1:30" x14ac:dyDescent="0.2">
      <c r="A39" s="74" t="s">
        <v>12</v>
      </c>
      <c r="B39" s="85" t="s">
        <v>104</v>
      </c>
      <c r="C39" s="74" t="s">
        <v>15</v>
      </c>
      <c r="D39" s="75" t="s">
        <v>115</v>
      </c>
      <c r="E39" s="74" t="s">
        <v>116</v>
      </c>
      <c r="F39" s="74" t="s">
        <v>16</v>
      </c>
      <c r="G39" s="74">
        <v>26</v>
      </c>
      <c r="H39" s="75" t="s">
        <v>118</v>
      </c>
      <c r="I39" s="76" t="s">
        <v>29</v>
      </c>
      <c r="J39" s="76" t="s">
        <v>73</v>
      </c>
      <c r="K39" s="77">
        <v>0</v>
      </c>
      <c r="L39" s="77">
        <v>22000</v>
      </c>
      <c r="M39" s="77">
        <v>0</v>
      </c>
      <c r="N39" s="77">
        <v>0</v>
      </c>
      <c r="O39" s="77">
        <v>0</v>
      </c>
      <c r="P39" s="77">
        <v>4515.33</v>
      </c>
      <c r="Q39" s="77">
        <v>0</v>
      </c>
      <c r="R39" s="77">
        <v>0</v>
      </c>
      <c r="S39" s="77">
        <v>6750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f t="shared" si="7"/>
        <v>11265.33</v>
      </c>
      <c r="Z39" s="77">
        <v>11265.33</v>
      </c>
      <c r="AA39" s="77">
        <v>4515.33</v>
      </c>
      <c r="AB39" s="78">
        <f t="shared" si="1"/>
        <v>0.51206045454545457</v>
      </c>
      <c r="AC39" s="78">
        <f t="shared" si="2"/>
        <v>0.51206045454545457</v>
      </c>
      <c r="AD39" s="78">
        <f t="shared" si="3"/>
        <v>0.20524227272727272</v>
      </c>
    </row>
    <row r="40" spans="1:30" x14ac:dyDescent="0.2">
      <c r="A40" s="74" t="s">
        <v>12</v>
      </c>
      <c r="B40" s="85" t="s">
        <v>104</v>
      </c>
      <c r="C40" s="74" t="s">
        <v>15</v>
      </c>
      <c r="D40" s="75" t="s">
        <v>115</v>
      </c>
      <c r="E40" s="74" t="s">
        <v>116</v>
      </c>
      <c r="F40" s="74" t="s">
        <v>16</v>
      </c>
      <c r="G40" s="74">
        <v>26</v>
      </c>
      <c r="H40" s="75" t="s">
        <v>118</v>
      </c>
      <c r="I40" s="76" t="s">
        <v>32</v>
      </c>
      <c r="J40" s="76" t="s">
        <v>74</v>
      </c>
      <c r="K40" s="77">
        <v>0</v>
      </c>
      <c r="L40" s="77">
        <v>12000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2940</v>
      </c>
      <c r="S40" s="77">
        <v>480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f t="shared" si="7"/>
        <v>3420</v>
      </c>
      <c r="Z40" s="77">
        <v>2940</v>
      </c>
      <c r="AA40" s="77">
        <v>2940</v>
      </c>
      <c r="AB40" s="78">
        <f t="shared" si="1"/>
        <v>0.28499999999999998</v>
      </c>
      <c r="AC40" s="78">
        <f t="shared" si="2"/>
        <v>0.245</v>
      </c>
      <c r="AD40" s="78">
        <f t="shared" si="3"/>
        <v>0.245</v>
      </c>
    </row>
    <row r="41" spans="1:30" x14ac:dyDescent="0.2">
      <c r="A41" s="74" t="s">
        <v>12</v>
      </c>
      <c r="B41" s="85" t="s">
        <v>104</v>
      </c>
      <c r="C41" s="74" t="s">
        <v>15</v>
      </c>
      <c r="D41" s="75" t="s">
        <v>115</v>
      </c>
      <c r="E41" s="74" t="s">
        <v>116</v>
      </c>
      <c r="F41" s="74" t="s">
        <v>16</v>
      </c>
      <c r="G41" s="74">
        <v>26</v>
      </c>
      <c r="H41" s="75" t="s">
        <v>118</v>
      </c>
      <c r="I41" s="76" t="s">
        <v>26</v>
      </c>
      <c r="J41" s="76" t="s">
        <v>75</v>
      </c>
      <c r="K41" s="77">
        <v>0</v>
      </c>
      <c r="L41" s="77">
        <v>49720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28934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f t="shared" si="7"/>
        <v>28934</v>
      </c>
      <c r="Z41" s="77">
        <v>28934</v>
      </c>
      <c r="AA41" s="77">
        <v>0</v>
      </c>
      <c r="AB41" s="78">
        <f t="shared" si="1"/>
        <v>0.58193885760257447</v>
      </c>
      <c r="AC41" s="78">
        <f t="shared" si="2"/>
        <v>0.58193885760257447</v>
      </c>
      <c r="AD41" s="78">
        <f t="shared" si="3"/>
        <v>0</v>
      </c>
    </row>
    <row r="42" spans="1:30" x14ac:dyDescent="0.2">
      <c r="A42" s="74" t="s">
        <v>12</v>
      </c>
      <c r="B42" s="85" t="s">
        <v>104</v>
      </c>
      <c r="C42" s="74" t="s">
        <v>15</v>
      </c>
      <c r="D42" s="75" t="s">
        <v>115</v>
      </c>
      <c r="E42" s="74" t="s">
        <v>116</v>
      </c>
      <c r="F42" s="74" t="s">
        <v>16</v>
      </c>
      <c r="G42" s="74">
        <v>26</v>
      </c>
      <c r="H42" s="75" t="s">
        <v>118</v>
      </c>
      <c r="I42" s="76" t="s">
        <v>27</v>
      </c>
      <c r="J42" s="76" t="s">
        <v>76</v>
      </c>
      <c r="K42" s="77">
        <v>0</v>
      </c>
      <c r="L42" s="77">
        <v>3000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f t="shared" si="7"/>
        <v>0</v>
      </c>
      <c r="Z42" s="77">
        <v>0</v>
      </c>
      <c r="AA42" s="77">
        <v>0</v>
      </c>
      <c r="AB42" s="78">
        <f t="shared" si="1"/>
        <v>0</v>
      </c>
      <c r="AC42" s="78">
        <f t="shared" si="2"/>
        <v>0</v>
      </c>
      <c r="AD42" s="78">
        <f t="shared" si="3"/>
        <v>0</v>
      </c>
    </row>
    <row r="43" spans="1:30" x14ac:dyDescent="0.2">
      <c r="A43" s="74" t="s">
        <v>12</v>
      </c>
      <c r="B43" s="85" t="s">
        <v>104</v>
      </c>
      <c r="C43" s="74" t="s">
        <v>15</v>
      </c>
      <c r="D43" s="75" t="s">
        <v>115</v>
      </c>
      <c r="E43" s="74" t="s">
        <v>116</v>
      </c>
      <c r="F43" s="74" t="s">
        <v>16</v>
      </c>
      <c r="G43" s="74">
        <v>26</v>
      </c>
      <c r="H43" s="75" t="s">
        <v>118</v>
      </c>
      <c r="I43" s="76" t="s">
        <v>28</v>
      </c>
      <c r="J43" s="76" t="s">
        <v>77</v>
      </c>
      <c r="K43" s="77">
        <v>0</v>
      </c>
      <c r="L43" s="77">
        <v>102060</v>
      </c>
      <c r="M43" s="77">
        <v>0</v>
      </c>
      <c r="N43" s="77">
        <v>0</v>
      </c>
      <c r="O43" s="77">
        <v>0</v>
      </c>
      <c r="P43" s="77">
        <v>6900</v>
      </c>
      <c r="Q43" s="77">
        <v>12741.17</v>
      </c>
      <c r="R43" s="77">
        <v>0</v>
      </c>
      <c r="S43" s="77">
        <v>77550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f t="shared" si="7"/>
        <v>97191.17</v>
      </c>
      <c r="Z43" s="77">
        <v>97191.17</v>
      </c>
      <c r="AA43" s="77">
        <v>19641.169999999998</v>
      </c>
      <c r="AB43" s="78">
        <f t="shared" si="1"/>
        <v>0.95229443464628649</v>
      </c>
      <c r="AC43" s="78">
        <f t="shared" si="2"/>
        <v>0.95229443464628649</v>
      </c>
      <c r="AD43" s="78">
        <f t="shared" si="3"/>
        <v>0.19244728591024884</v>
      </c>
    </row>
    <row r="44" spans="1:30" ht="16.5" x14ac:dyDescent="0.3">
      <c r="A44" s="173">
        <v>302</v>
      </c>
      <c r="B44" s="174" t="s">
        <v>105</v>
      </c>
      <c r="C44" s="173" t="s">
        <v>15</v>
      </c>
      <c r="D44" s="175" t="s">
        <v>115</v>
      </c>
      <c r="E44" s="173" t="s">
        <v>116</v>
      </c>
      <c r="F44" s="173" t="s">
        <v>16</v>
      </c>
      <c r="G44" s="173">
        <v>23</v>
      </c>
      <c r="H44" s="175" t="s">
        <v>117</v>
      </c>
      <c r="I44" s="176" t="s">
        <v>22</v>
      </c>
      <c r="J44" s="176" t="s">
        <v>110</v>
      </c>
      <c r="K44" s="177">
        <v>0</v>
      </c>
      <c r="L44" s="177">
        <v>49196</v>
      </c>
      <c r="M44" s="94">
        <v>0</v>
      </c>
      <c r="N44" s="94">
        <v>0</v>
      </c>
      <c r="O44" s="94">
        <v>26550</v>
      </c>
      <c r="P44" s="94">
        <v>3611</v>
      </c>
      <c r="Q44" s="94">
        <v>1200</v>
      </c>
      <c r="R44" s="94">
        <v>43050</v>
      </c>
      <c r="S44" s="94">
        <v>124466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179">
        <v>49196</v>
      </c>
      <c r="Z44" s="179">
        <v>49196</v>
      </c>
      <c r="AA44" s="179">
        <v>49196</v>
      </c>
      <c r="AB44" s="180">
        <f t="shared" si="1"/>
        <v>1</v>
      </c>
      <c r="AC44" s="180">
        <f t="shared" si="2"/>
        <v>1</v>
      </c>
      <c r="AD44" s="180">
        <f t="shared" si="3"/>
        <v>1</v>
      </c>
    </row>
    <row r="45" spans="1:30" ht="16.5" x14ac:dyDescent="0.3">
      <c r="A45" s="173">
        <v>302</v>
      </c>
      <c r="B45" s="174" t="s">
        <v>105</v>
      </c>
      <c r="C45" s="173" t="s">
        <v>15</v>
      </c>
      <c r="D45" s="175" t="s">
        <v>115</v>
      </c>
      <c r="E45" s="173" t="s">
        <v>116</v>
      </c>
      <c r="F45" s="173" t="s">
        <v>16</v>
      </c>
      <c r="G45" s="173">
        <v>23</v>
      </c>
      <c r="H45" s="175" t="s">
        <v>117</v>
      </c>
      <c r="I45" s="176" t="s">
        <v>25</v>
      </c>
      <c r="J45" s="176" t="s">
        <v>72</v>
      </c>
      <c r="K45" s="178">
        <v>0</v>
      </c>
      <c r="L45" s="178">
        <v>2000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179">
        <v>2000</v>
      </c>
      <c r="Z45" s="179">
        <v>2000</v>
      </c>
      <c r="AA45" s="179">
        <v>2000</v>
      </c>
      <c r="AB45" s="180">
        <f t="shared" si="1"/>
        <v>1</v>
      </c>
      <c r="AC45" s="180">
        <f t="shared" si="2"/>
        <v>1</v>
      </c>
      <c r="AD45" s="180">
        <f t="shared" si="3"/>
        <v>1</v>
      </c>
    </row>
    <row r="46" spans="1:30" ht="16.5" x14ac:dyDescent="0.3">
      <c r="A46" s="173">
        <v>302</v>
      </c>
      <c r="B46" s="174" t="s">
        <v>105</v>
      </c>
      <c r="C46" s="173" t="s">
        <v>15</v>
      </c>
      <c r="D46" s="175" t="s">
        <v>115</v>
      </c>
      <c r="E46" s="173" t="s">
        <v>116</v>
      </c>
      <c r="F46" s="173" t="s">
        <v>16</v>
      </c>
      <c r="G46" s="173">
        <v>23</v>
      </c>
      <c r="H46" s="175" t="s">
        <v>117</v>
      </c>
      <c r="I46" s="176" t="s">
        <v>20</v>
      </c>
      <c r="J46" s="176" t="s">
        <v>111</v>
      </c>
      <c r="K46" s="178">
        <v>0</v>
      </c>
      <c r="L46" s="178">
        <v>33000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6920</v>
      </c>
      <c r="S46" s="94">
        <v>62280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179">
        <v>25000</v>
      </c>
      <c r="Z46" s="179">
        <v>25000</v>
      </c>
      <c r="AA46" s="179">
        <v>25000</v>
      </c>
      <c r="AB46" s="180">
        <f t="shared" si="1"/>
        <v>0.75757575757575757</v>
      </c>
      <c r="AC46" s="180">
        <f t="shared" si="2"/>
        <v>0.75757575757575757</v>
      </c>
      <c r="AD46" s="180">
        <f t="shared" si="3"/>
        <v>0.75757575757575757</v>
      </c>
    </row>
    <row r="47" spans="1:30" ht="16.5" x14ac:dyDescent="0.3">
      <c r="A47" s="173">
        <v>302</v>
      </c>
      <c r="B47" s="174" t="s">
        <v>105</v>
      </c>
      <c r="C47" s="173" t="s">
        <v>15</v>
      </c>
      <c r="D47" s="175" t="s">
        <v>115</v>
      </c>
      <c r="E47" s="173" t="s">
        <v>116</v>
      </c>
      <c r="F47" s="173" t="s">
        <v>16</v>
      </c>
      <c r="G47" s="173">
        <v>23</v>
      </c>
      <c r="H47" s="175" t="s">
        <v>117</v>
      </c>
      <c r="I47" s="176" t="s">
        <v>17</v>
      </c>
      <c r="J47" s="176" t="s">
        <v>57</v>
      </c>
      <c r="K47" s="178">
        <v>0</v>
      </c>
      <c r="L47" s="178">
        <v>293804</v>
      </c>
      <c r="M47" s="94">
        <v>0</v>
      </c>
      <c r="N47" s="94">
        <v>0</v>
      </c>
      <c r="O47" s="94">
        <v>17662.599999999999</v>
      </c>
      <c r="P47" s="94">
        <v>73970.399999999994</v>
      </c>
      <c r="Q47" s="94">
        <v>10950</v>
      </c>
      <c r="R47" s="94">
        <v>49576</v>
      </c>
      <c r="S47" s="94">
        <v>296600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179">
        <v>286002.71999999997</v>
      </c>
      <c r="Z47" s="179">
        <v>286002.71999999997</v>
      </c>
      <c r="AA47" s="179">
        <v>286002.71999999997</v>
      </c>
      <c r="AB47" s="180">
        <f t="shared" si="1"/>
        <v>0.97344733223509539</v>
      </c>
      <c r="AC47" s="180">
        <f t="shared" si="2"/>
        <v>0.97344733223509539</v>
      </c>
      <c r="AD47" s="180">
        <f t="shared" si="3"/>
        <v>0.97344733223509539</v>
      </c>
    </row>
    <row r="48" spans="1:30" ht="16.5" x14ac:dyDescent="0.3">
      <c r="A48" s="67">
        <v>302</v>
      </c>
      <c r="B48" s="181" t="s">
        <v>105</v>
      </c>
      <c r="C48" s="67" t="s">
        <v>15</v>
      </c>
      <c r="D48" s="68" t="s">
        <v>115</v>
      </c>
      <c r="E48" s="67" t="s">
        <v>116</v>
      </c>
      <c r="F48" s="67" t="s">
        <v>16</v>
      </c>
      <c r="G48" s="67">
        <v>26</v>
      </c>
      <c r="H48" s="181" t="s">
        <v>118</v>
      </c>
      <c r="I48" s="182" t="s">
        <v>26</v>
      </c>
      <c r="J48" s="182" t="s">
        <v>112</v>
      </c>
      <c r="K48" s="183">
        <v>0</v>
      </c>
      <c r="L48" s="190">
        <v>81100</v>
      </c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5">
        <v>78840.009999999995</v>
      </c>
      <c r="Z48" s="185">
        <v>78840.009999999995</v>
      </c>
      <c r="AA48" s="185">
        <v>78840.009999999995</v>
      </c>
      <c r="AB48" s="69">
        <f t="shared" ref="AB48:AB50" si="8">+Y48/L48</f>
        <v>0.97213329223181255</v>
      </c>
      <c r="AC48" s="69">
        <f t="shared" ref="AC48:AC50" si="9">+Z48/L48</f>
        <v>0.97213329223181255</v>
      </c>
      <c r="AD48" s="69">
        <f t="shared" ref="AD48:AD50" si="10">+AA48/L48</f>
        <v>0.97213329223181255</v>
      </c>
    </row>
    <row r="49" spans="1:30" ht="16.5" x14ac:dyDescent="0.3">
      <c r="A49" s="67">
        <v>302</v>
      </c>
      <c r="B49" s="181" t="s">
        <v>105</v>
      </c>
      <c r="C49" s="67" t="s">
        <v>15</v>
      </c>
      <c r="D49" s="68" t="s">
        <v>115</v>
      </c>
      <c r="E49" s="67" t="s">
        <v>116</v>
      </c>
      <c r="F49" s="67" t="s">
        <v>16</v>
      </c>
      <c r="G49" s="67">
        <v>26</v>
      </c>
      <c r="H49" s="181" t="s">
        <v>118</v>
      </c>
      <c r="I49" s="182" t="s">
        <v>28</v>
      </c>
      <c r="J49" s="182" t="s">
        <v>77</v>
      </c>
      <c r="K49" s="186">
        <v>0</v>
      </c>
      <c r="L49" s="191">
        <v>8500</v>
      </c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8">
        <v>8500</v>
      </c>
      <c r="Z49" s="188">
        <v>8500</v>
      </c>
      <c r="AA49" s="188">
        <v>8500</v>
      </c>
      <c r="AB49" s="69">
        <f t="shared" si="8"/>
        <v>1</v>
      </c>
      <c r="AC49" s="69">
        <f t="shared" si="9"/>
        <v>1</v>
      </c>
      <c r="AD49" s="69">
        <f t="shared" si="10"/>
        <v>1</v>
      </c>
    </row>
    <row r="50" spans="1:30" ht="16.5" x14ac:dyDescent="0.3">
      <c r="A50" s="67">
        <v>302</v>
      </c>
      <c r="B50" s="181" t="s">
        <v>105</v>
      </c>
      <c r="C50" s="67" t="s">
        <v>15</v>
      </c>
      <c r="D50" s="68" t="s">
        <v>115</v>
      </c>
      <c r="E50" s="67" t="s">
        <v>116</v>
      </c>
      <c r="F50" s="67" t="s">
        <v>16</v>
      </c>
      <c r="G50" s="67">
        <v>26</v>
      </c>
      <c r="H50" s="181" t="s">
        <v>118</v>
      </c>
      <c r="I50" s="189" t="s">
        <v>113</v>
      </c>
      <c r="J50" s="182" t="s">
        <v>114</v>
      </c>
      <c r="K50" s="35">
        <v>0</v>
      </c>
      <c r="L50" s="192">
        <v>14000</v>
      </c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72">
        <v>14000</v>
      </c>
      <c r="Z50" s="172">
        <v>14000</v>
      </c>
      <c r="AA50" s="172">
        <v>14000</v>
      </c>
      <c r="AB50" s="69">
        <f t="shared" si="8"/>
        <v>1</v>
      </c>
      <c r="AC50" s="69">
        <f t="shared" si="9"/>
        <v>1</v>
      </c>
      <c r="AD50" s="69">
        <f t="shared" si="10"/>
        <v>1</v>
      </c>
    </row>
    <row r="51" spans="1:30" x14ac:dyDescent="0.2">
      <c r="A51" s="95"/>
      <c r="B51" s="254" t="s">
        <v>46</v>
      </c>
      <c r="C51" s="255"/>
      <c r="D51" s="255"/>
      <c r="E51" s="255"/>
      <c r="F51" s="255"/>
      <c r="G51" s="255"/>
      <c r="H51" s="255"/>
      <c r="I51" s="256"/>
      <c r="J51" s="96"/>
      <c r="K51" s="97">
        <f>SUM(K28:K50)</f>
        <v>0</v>
      </c>
      <c r="L51" s="97">
        <f t="shared" ref="L51:AA51" si="11">SUM(L28:L50)</f>
        <v>1580492</v>
      </c>
      <c r="M51" s="97">
        <f t="shared" si="11"/>
        <v>0</v>
      </c>
      <c r="N51" s="97">
        <f t="shared" si="11"/>
        <v>0</v>
      </c>
      <c r="O51" s="97">
        <f t="shared" si="11"/>
        <v>94133.91</v>
      </c>
      <c r="P51" s="97">
        <f t="shared" si="11"/>
        <v>198569.95</v>
      </c>
      <c r="Q51" s="97">
        <f t="shared" si="11"/>
        <v>37266.6</v>
      </c>
      <c r="R51" s="97">
        <f t="shared" si="11"/>
        <v>202032</v>
      </c>
      <c r="S51" s="97">
        <f t="shared" si="11"/>
        <v>1164039.4100000001</v>
      </c>
      <c r="T51" s="97">
        <f t="shared" si="11"/>
        <v>0</v>
      </c>
      <c r="U51" s="97">
        <f t="shared" si="11"/>
        <v>0</v>
      </c>
      <c r="V51" s="97">
        <f t="shared" si="11"/>
        <v>0</v>
      </c>
      <c r="W51" s="97">
        <f t="shared" si="11"/>
        <v>0</v>
      </c>
      <c r="X51" s="97">
        <f t="shared" si="11"/>
        <v>0</v>
      </c>
      <c r="Y51" s="97">
        <f t="shared" si="11"/>
        <v>1442744.6</v>
      </c>
      <c r="Z51" s="97">
        <f t="shared" si="11"/>
        <v>1442264.6</v>
      </c>
      <c r="AA51" s="97">
        <f t="shared" si="11"/>
        <v>792807.19</v>
      </c>
      <c r="AB51" s="98">
        <f>+Y51/L51</f>
        <v>0.91284524059596639</v>
      </c>
      <c r="AC51" s="98">
        <f>+Z51/L51</f>
        <v>0.91254153769838764</v>
      </c>
      <c r="AD51" s="98">
        <f>+AA51/L51</f>
        <v>0.50162050171718675</v>
      </c>
    </row>
    <row r="52" spans="1:30" ht="15.75" customHeight="1" x14ac:dyDescent="0.25">
      <c r="A52" s="92"/>
      <c r="B52" s="251" t="s">
        <v>40</v>
      </c>
      <c r="C52" s="252"/>
      <c r="D52" s="252"/>
      <c r="E52" s="252"/>
      <c r="F52" s="252"/>
      <c r="G52" s="252"/>
      <c r="H52" s="252"/>
      <c r="I52" s="252"/>
      <c r="J52" s="253"/>
      <c r="K52" s="18">
        <f t="shared" ref="K52:AA52" si="12">SUM(K51,K27,K17)</f>
        <v>1090743</v>
      </c>
      <c r="L52" s="18">
        <f t="shared" si="12"/>
        <v>2671235</v>
      </c>
      <c r="M52" s="18">
        <f t="shared" si="12"/>
        <v>520254</v>
      </c>
      <c r="N52" s="18">
        <f t="shared" si="12"/>
        <v>439154</v>
      </c>
      <c r="O52" s="18">
        <f t="shared" si="12"/>
        <v>385927.15</v>
      </c>
      <c r="P52" s="18">
        <f t="shared" si="12"/>
        <v>264370.15000000002</v>
      </c>
      <c r="Q52" s="18">
        <f t="shared" si="12"/>
        <v>104776.81</v>
      </c>
      <c r="R52" s="18">
        <f t="shared" si="12"/>
        <v>234338.4</v>
      </c>
      <c r="S52" s="18">
        <f t="shared" si="12"/>
        <v>1284474.1500000001</v>
      </c>
      <c r="T52" s="18">
        <f t="shared" si="12"/>
        <v>0</v>
      </c>
      <c r="U52" s="18">
        <f t="shared" si="12"/>
        <v>0</v>
      </c>
      <c r="V52" s="18">
        <f t="shared" si="12"/>
        <v>0</v>
      </c>
      <c r="W52" s="18">
        <f t="shared" si="12"/>
        <v>0</v>
      </c>
      <c r="X52" s="18">
        <f t="shared" si="12"/>
        <v>0</v>
      </c>
      <c r="Y52" s="18">
        <f t="shared" si="12"/>
        <v>2276709.9300000002</v>
      </c>
      <c r="Z52" s="18">
        <f t="shared" si="12"/>
        <v>2200784.9300000002</v>
      </c>
      <c r="AA52" s="18">
        <f t="shared" si="12"/>
        <v>1338173.7799999998</v>
      </c>
      <c r="AB52" s="19">
        <f>+Y52/L52</f>
        <v>0.85230611683359947</v>
      </c>
      <c r="AC52" s="19">
        <f>+Z52/L52</f>
        <v>0.82388293429818049</v>
      </c>
      <c r="AD52" s="19">
        <f>+AA52/L52</f>
        <v>0.50095696559830927</v>
      </c>
    </row>
    <row r="55" spans="1:30" ht="15" x14ac:dyDescent="0.25">
      <c r="B55" s="26" t="s">
        <v>127</v>
      </c>
      <c r="C55" s="26"/>
      <c r="D55" s="26"/>
      <c r="E55" s="26"/>
      <c r="F55" s="26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30" ht="15" x14ac:dyDescent="0.25">
      <c r="B56" s="28" t="s">
        <v>79</v>
      </c>
      <c r="C56" s="28"/>
      <c r="D56" s="28"/>
      <c r="E56" s="28"/>
      <c r="F56" s="28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30" ht="15" x14ac:dyDescent="0.25">
      <c r="B57" s="26" t="s">
        <v>123</v>
      </c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30" ht="48" customHeight="1" x14ac:dyDescent="0.2">
      <c r="B58" s="195" t="s">
        <v>121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</row>
    <row r="59" spans="1:30" ht="48.75" customHeight="1" x14ac:dyDescent="0.2">
      <c r="B59" s="195" t="s">
        <v>122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</row>
    <row r="60" spans="1:30" ht="43.5" customHeight="1" x14ac:dyDescent="0.2">
      <c r="B60" s="195" t="s">
        <v>135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</row>
    <row r="61" spans="1:30" x14ac:dyDescent="0.2"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</row>
    <row r="62" spans="1:30" x14ac:dyDescent="0.2">
      <c r="B62" s="29"/>
      <c r="C62" s="29"/>
      <c r="D62" s="29"/>
      <c r="E62" s="29"/>
      <c r="F62" s="29"/>
      <c r="G62" s="6"/>
      <c r="H62" s="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30" x14ac:dyDescent="0.2">
      <c r="B63" s="236" t="s">
        <v>136</v>
      </c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</row>
    <row r="64" spans="1:30" x14ac:dyDescent="0.2">
      <c r="B64" s="29"/>
      <c r="C64" s="29"/>
      <c r="D64" s="29"/>
      <c r="E64" s="29"/>
      <c r="F64" s="29"/>
      <c r="G64" s="6"/>
      <c r="H64" s="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9" x14ac:dyDescent="0.2"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</row>
    <row r="66" spans="2:19" x14ac:dyDescent="0.2">
      <c r="B66" s="29"/>
      <c r="C66" s="29"/>
      <c r="D66" s="29"/>
      <c r="E66" s="29"/>
      <c r="F66" s="29"/>
      <c r="G66" s="6"/>
      <c r="H66" s="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19" x14ac:dyDescent="0.2">
      <c r="B67" s="194"/>
      <c r="C67" s="194"/>
      <c r="D67" s="194"/>
      <c r="E67" s="194"/>
      <c r="F67" s="194"/>
      <c r="G67" s="194"/>
      <c r="H67" s="4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2:19" x14ac:dyDescent="0.2">
      <c r="B68" s="29"/>
      <c r="C68" s="29"/>
      <c r="D68" s="29"/>
      <c r="E68" s="29"/>
      <c r="F68" s="29"/>
      <c r="G68" s="6"/>
      <c r="H68" s="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x14ac:dyDescent="0.2">
      <c r="C69" s="259" t="s">
        <v>104</v>
      </c>
      <c r="D69" s="259">
        <v>46.89</v>
      </c>
    </row>
    <row r="70" spans="2:19" x14ac:dyDescent="0.2">
      <c r="C70" s="259" t="s">
        <v>105</v>
      </c>
      <c r="D70" s="259">
        <v>96.28</v>
      </c>
    </row>
  </sheetData>
  <mergeCells count="19">
    <mergeCell ref="B67:G67"/>
    <mergeCell ref="A8:B9"/>
    <mergeCell ref="B52:J52"/>
    <mergeCell ref="B58:AB58"/>
    <mergeCell ref="B59:AB59"/>
    <mergeCell ref="B60:AB61"/>
    <mergeCell ref="B65:S65"/>
    <mergeCell ref="K8:K9"/>
    <mergeCell ref="L8:L9"/>
    <mergeCell ref="Y8:AD8"/>
    <mergeCell ref="B17:I17"/>
    <mergeCell ref="B27:I27"/>
    <mergeCell ref="B51:I51"/>
    <mergeCell ref="C8:D9"/>
    <mergeCell ref="E8:F9"/>
    <mergeCell ref="G8:H9"/>
    <mergeCell ref="I8:I9"/>
    <mergeCell ref="J8:J9"/>
    <mergeCell ref="B63:AB63"/>
  </mergeCells>
  <pageMargins left="0.75" right="0.75" top="1" bottom="1" header="0.5" footer="0.5"/>
  <pageSetup paperSize="9" orientation="portrait" r:id="rId1"/>
  <ignoredErrors>
    <ignoredError sqref="Y10:Y15 Y18:Y23 Y28:Y43" formulaRange="1"/>
    <ignoredError sqref="F10:F16 F18:F23 C10:C16 C18:C26 C28:C47 F28:F47 F48:F50 A10:A15 A18:A24 A28:A4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REPORTE CALLAO AL 28 08 18</vt:lpstr>
      <vt:lpstr>REPORTE VENT AGO 28 08 18</vt:lpstr>
      <vt:lpstr>CONSOLIDADO REGIONAL AL 280818</vt:lpstr>
      <vt:lpstr>Gráfico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Marcos</dc:creator>
  <cp:lastModifiedBy>Lucianita</cp:lastModifiedBy>
  <dcterms:created xsi:type="dcterms:W3CDTF">2018-07-24T23:53:50Z</dcterms:created>
  <dcterms:modified xsi:type="dcterms:W3CDTF">2018-08-30T23:51:31Z</dcterms:modified>
</cp:coreProperties>
</file>